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erschreinerei-my.sharepoint.com/personal/urs_bigler_bigler-schreinerei_ch/Documents/00_BIG_Team/12 l Daten PL_Zubehör/BBM l Kalkulation/Fertige Dokumente/"/>
    </mc:Choice>
  </mc:AlternateContent>
  <xr:revisionPtr revIDLastSave="392" documentId="8_{A1005A31-CC67-4887-8FC6-CF8DCD4A4672}" xr6:coauthVersionLast="47" xr6:coauthVersionMax="47" xr10:uidLastSave="{09AF79AD-32DE-4C4B-9351-D6852904B085}"/>
  <bookViews>
    <workbookView xWindow="-120" yWindow="-120" windowWidth="29040" windowHeight="17790" xr2:uid="{6C30D1CC-2310-4BBA-84FA-A33FB05DBEDF}"/>
  </bookViews>
  <sheets>
    <sheet name="Bestellformular" sheetId="1" r:id="rId1"/>
    <sheet name="Bestell-Ansicht" sheetId="4" r:id="rId2"/>
    <sheet name="Infos" sheetId="5" r:id="rId3"/>
    <sheet name="GesperrteVorlage" sheetId="2" r:id="rId4"/>
  </sheets>
  <definedNames>
    <definedName name="…">GesperrteVorlage!$A$56:$A$67</definedName>
    <definedName name="Anzahl">GesperrteVorlage!$A$41:$A$53</definedName>
    <definedName name="Breite">GesperrteVorlage!$D$27:$D$39</definedName>
    <definedName name="Griff">GesperrteVorlage!$A$8:$A$16</definedName>
    <definedName name="Höhe">GesperrteVorlage!$C$27:$C$39</definedName>
    <definedName name="Lieferort">GesperrteVorlage!$A$2:$A$6</definedName>
    <definedName name="Lieferung">GesperrteVorlage!$A$55:$A$62</definedName>
    <definedName name="lieferung2">GesperrteVorlage!$A$55:$A$65</definedName>
    <definedName name="Material">GesperrteVorlage!$A$18:$A$25</definedName>
    <definedName name="montage">GesperrteVorlage!$A$66:$A$67</definedName>
    <definedName name="Preis">GesperrteVorlage!$B$27:$B$39</definedName>
    <definedName name="Preis_L_M">GesperrteVorlage!$B$55:$B$67</definedName>
    <definedName name="Status">GesperrteVorlage!$A$69:$A$74</definedName>
    <definedName name="Tiefe">GesperrteVorlage!$E$27:$E$39</definedName>
    <definedName name="Typ">GesperrteVorlage!$A$27:$A$39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J66" i="1"/>
  <c r="J63" i="1"/>
  <c r="J54" i="1"/>
  <c r="I54" i="1"/>
  <c r="F54" i="1"/>
  <c r="E54" i="1"/>
  <c r="D54" i="1"/>
  <c r="J52" i="1"/>
  <c r="I52" i="1"/>
  <c r="F52" i="1"/>
  <c r="E52" i="1"/>
  <c r="D52" i="1"/>
  <c r="J50" i="1"/>
  <c r="I50" i="1"/>
  <c r="F50" i="1"/>
  <c r="E50" i="1"/>
  <c r="D50" i="1"/>
  <c r="J48" i="1"/>
  <c r="I48" i="1"/>
  <c r="F48" i="1"/>
  <c r="E48" i="1"/>
  <c r="D48" i="1"/>
  <c r="F46" i="1"/>
  <c r="E46" i="1"/>
  <c r="D46" i="1"/>
  <c r="F44" i="1"/>
  <c r="E44" i="1"/>
  <c r="D44" i="1"/>
  <c r="F42" i="1"/>
  <c r="E42" i="1"/>
  <c r="D42" i="1"/>
  <c r="F40" i="1"/>
  <c r="E40" i="1"/>
  <c r="D40" i="1"/>
  <c r="F38" i="1"/>
  <c r="E38" i="1"/>
  <c r="D38" i="1"/>
  <c r="F36" i="1"/>
  <c r="E36" i="1"/>
  <c r="D36" i="1"/>
  <c r="F34" i="1"/>
  <c r="E34" i="1"/>
  <c r="D34" i="1"/>
  <c r="F32" i="1"/>
  <c r="H12" i="4"/>
  <c r="G12" i="4" s="1"/>
  <c r="H10" i="4"/>
  <c r="G10" i="4" s="1"/>
  <c r="H8" i="4"/>
  <c r="G8" i="4" s="1"/>
  <c r="H6" i="4"/>
  <c r="G6" i="4" s="1"/>
  <c r="H4" i="4"/>
  <c r="G4" i="4" s="1"/>
  <c r="F12" i="4"/>
  <c r="E12" i="4" s="1"/>
  <c r="F10" i="4"/>
  <c r="E10" i="4" s="1"/>
  <c r="F8" i="4"/>
  <c r="E8" i="4" s="1"/>
  <c r="F6" i="4"/>
  <c r="E6" i="4" s="1"/>
  <c r="F4" i="4"/>
  <c r="E4" i="4" s="1"/>
  <c r="B4" i="4"/>
  <c r="A4" i="4" s="1"/>
  <c r="I46" i="1"/>
  <c r="I44" i="1"/>
  <c r="I42" i="1"/>
  <c r="I40" i="1"/>
  <c r="I38" i="1"/>
  <c r="I36" i="1"/>
  <c r="I32" i="1"/>
  <c r="I34" i="1"/>
  <c r="B6" i="4"/>
  <c r="D6" i="4"/>
  <c r="C6" i="4" s="1"/>
  <c r="D4" i="4"/>
  <c r="C4" i="4" s="1"/>
  <c r="D12" i="4"/>
  <c r="C12" i="4" s="1"/>
  <c r="D10" i="4"/>
  <c r="C10" i="4" s="1"/>
  <c r="D8" i="4"/>
  <c r="C8" i="4" s="1"/>
  <c r="B10" i="4"/>
  <c r="A10" i="4" s="1"/>
  <c r="B8" i="4"/>
  <c r="A8" i="4" s="1"/>
  <c r="J82" i="1" l="1"/>
  <c r="J44" i="1"/>
  <c r="J42" i="1"/>
  <c r="J40" i="1"/>
  <c r="J38" i="1"/>
  <c r="J36" i="1"/>
  <c r="J32" i="1"/>
  <c r="J46" i="1"/>
  <c r="J34" i="1"/>
  <c r="J57" i="1" l="1"/>
  <c r="J84" i="1" s="1"/>
  <c r="J87" i="1" s="1"/>
  <c r="A6" i="4"/>
  <c r="J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urs.bigler</author>
  </authors>
  <commentList>
    <comment ref="D32" authorId="0" shapeId="0" xr:uid="{384F34CD-7F94-4CB5-BE75-8D17E31CC96A}">
      <text>
        <r>
          <rPr>
            <b/>
            <sz val="9"/>
            <color indexed="81"/>
            <rFont val="Segoe UI"/>
            <family val="2"/>
          </rPr>
          <t>=SVERWEIS($A29;GesperrteVorlage!$A$27:$E$39;3;FALSCH)</t>
        </r>
      </text>
    </comment>
    <comment ref="E32" authorId="0" shapeId="0" xr:uid="{5F0301C8-CB07-47E7-8FB4-C11BA4F922CE}">
      <text>
        <r>
          <rPr>
            <b/>
            <sz val="9"/>
            <color indexed="81"/>
            <rFont val="Segoe UI"/>
            <family val="2"/>
          </rPr>
          <t>=SVERWEIS($A29;GesperrteVorlage!$A$27:$E$39;4;FALSCH)</t>
        </r>
      </text>
    </comment>
    <comment ref="F32" authorId="0" shapeId="0" xr:uid="{2B7542AA-94A1-4033-B072-A48BFC905057}">
      <text>
        <r>
          <rPr>
            <b/>
            <sz val="9"/>
            <color indexed="81"/>
            <rFont val="Segoe UI"/>
            <family val="2"/>
          </rPr>
          <t>=SVERWEIS($A29;GesperrteVorlage!$A$27:$E$39;5;FALSCH)</t>
        </r>
      </text>
    </comment>
  </commentList>
</comments>
</file>

<file path=xl/sharedStrings.xml><?xml version="1.0" encoding="utf-8"?>
<sst xmlns="http://schemas.openxmlformats.org/spreadsheetml/2006/main" count="203" uniqueCount="106">
  <si>
    <t>Bigler Badmöbel-Bestellung</t>
  </si>
  <si>
    <t>Lieferort</t>
  </si>
  <si>
    <t>Abholung bei Bigler in Mühlethurnen</t>
  </si>
  <si>
    <t>Material:</t>
  </si>
  <si>
    <t>Anzahl</t>
  </si>
  <si>
    <t>Ihre Auswahl</t>
  </si>
  <si>
    <t>Spiegelschrank</t>
  </si>
  <si>
    <t>Waschtisch</t>
  </si>
  <si>
    <t>Material Front</t>
  </si>
  <si>
    <t>Typ</t>
  </si>
  <si>
    <t>Adresse</t>
  </si>
  <si>
    <t>…</t>
  </si>
  <si>
    <t>PLZ, Ort</t>
  </si>
  <si>
    <t>E-Mail</t>
  </si>
  <si>
    <t>Etage</t>
  </si>
  <si>
    <t>Typ O1 l Oberschrank 1-türig mit Spiegel</t>
  </si>
  <si>
    <t>Typ O2 l Oberschrank 2-türig mit Spiegel</t>
  </si>
  <si>
    <t>Typ S4 l Unterschrank mit 4 Schubladen</t>
  </si>
  <si>
    <t>Typ S5 l Unterschrank mit 5 Schubladen</t>
  </si>
  <si>
    <t>Typ T1 l Unterschrank 1-türig</t>
  </si>
  <si>
    <t>Typ T2 l Unterschrank 2-türig</t>
  </si>
  <si>
    <t/>
  </si>
  <si>
    <t>Gesamttotal inkl. MWSt</t>
  </si>
  <si>
    <t>Liefer- und Montagekosten</t>
  </si>
  <si>
    <t>Typ S2 l Unterschrank mit 2 Schubladen</t>
  </si>
  <si>
    <t>Typ O3 l Oberschrank 3-türig mit Spiegel</t>
  </si>
  <si>
    <t>Link zur Ausstellung</t>
  </si>
  <si>
    <t>Typ OS l nur Spiegel</t>
  </si>
  <si>
    <t>wilde Eiche</t>
  </si>
  <si>
    <t>ruhige Akazie</t>
  </si>
  <si>
    <t>edles Weiss</t>
  </si>
  <si>
    <t>helles Mocca</t>
  </si>
  <si>
    <t>dunkles Titan</t>
  </si>
  <si>
    <t>Wellengriff</t>
  </si>
  <si>
    <t>Höhe</t>
  </si>
  <si>
    <t>Breite</t>
  </si>
  <si>
    <t>Tiefe</t>
  </si>
  <si>
    <t>in mm</t>
  </si>
  <si>
    <t>Griff</t>
  </si>
  <si>
    <t>Frontmaterial</t>
  </si>
  <si>
    <t>Ausführung / Typ</t>
  </si>
  <si>
    <t>Bemerkung / Ort / Kom.</t>
  </si>
  <si>
    <t>inkl. MWSt.</t>
  </si>
  <si>
    <t>Totalpreis</t>
  </si>
  <si>
    <t>Preis</t>
  </si>
  <si>
    <t>Anschrift Wiederverkäufer</t>
  </si>
  <si>
    <t>Name</t>
  </si>
  <si>
    <t>Mobile</t>
  </si>
  <si>
    <t>Lieferung an Kunde</t>
  </si>
  <si>
    <t>Lieferung an Wiederverkäufer</t>
  </si>
  <si>
    <t>Vorgabewerte</t>
  </si>
  <si>
    <t>Wellengriff l Edelstahl</t>
  </si>
  <si>
    <t>Wellengriff l Metallic Braun</t>
  </si>
  <si>
    <t>Wellengriff l Metallic Grau</t>
  </si>
  <si>
    <t>Wellengriff l Schwarz</t>
  </si>
  <si>
    <t>Wellengriff l Weiss</t>
  </si>
  <si>
    <t>Zusatz-Dienstleistungen</t>
  </si>
  <si>
    <t>Anfahrt bis 10 km / Weg</t>
  </si>
  <si>
    <t>Anfahrt bis 20 km / Weg</t>
  </si>
  <si>
    <t>Anfahrt bis 30 km / Weg</t>
  </si>
  <si>
    <t>Anfahrt bis 40 km / Weg</t>
  </si>
  <si>
    <t>Anfahrt bis 50 km / Weg</t>
  </si>
  <si>
    <t>Anfahrt bis 80 km / Weg</t>
  </si>
  <si>
    <t>Anfahrt bis 150 km / Weg</t>
  </si>
  <si>
    <t>Anfahrt bis 250 km / Weg</t>
  </si>
  <si>
    <t>Anfahrt bis 350 km / Weg</t>
  </si>
  <si>
    <t>Montage</t>
  </si>
  <si>
    <t>Anfahrt für Lieferung</t>
  </si>
  <si>
    <t>Gesamttotal Möbelteile und Dienstleistungen</t>
  </si>
  <si>
    <t>Montage vor Ort l Richtwert bei Zeitaufwand von rund 2,5 Stunden</t>
  </si>
  <si>
    <t>exkl. MWSt.</t>
  </si>
  <si>
    <t>Bemerkungen / Notizen</t>
  </si>
  <si>
    <t>Bestellung senden an folgende Mailadresse</t>
  </si>
  <si>
    <t>bestellung@bigler-schreinerei.ch</t>
  </si>
  <si>
    <t>Liefertermin</t>
  </si>
  <si>
    <t>Bestellung</t>
  </si>
  <si>
    <t>•Masse können überschrieben werden</t>
  </si>
  <si>
    <t>Preis L+M</t>
  </si>
  <si>
    <t>Empfohlene Möbelmasse</t>
  </si>
  <si>
    <t>-</t>
  </si>
  <si>
    <t>min</t>
  </si>
  <si>
    <t>max</t>
  </si>
  <si>
    <t>Ergänzende und präzisierende Infos</t>
  </si>
  <si>
    <t>Basis</t>
  </si>
  <si>
    <t>Türli und Spiegel sollten höher als Breit sein</t>
  </si>
  <si>
    <t>Anschrift Kunde / Objekt</t>
  </si>
  <si>
    <t>Telefon</t>
  </si>
  <si>
    <t>Kom.</t>
  </si>
  <si>
    <t>Status</t>
  </si>
  <si>
    <t>Anfrage</t>
  </si>
  <si>
    <t>Offerte</t>
  </si>
  <si>
    <t>Rechnung</t>
  </si>
  <si>
    <t>MWST. von 8.1%</t>
  </si>
  <si>
    <t>MWST</t>
  </si>
  <si>
    <t>Bei Spiegelschrank KEIN Griff</t>
  </si>
  <si>
    <r>
      <t>Beim</t>
    </r>
    <r>
      <rPr>
        <b/>
        <sz val="10"/>
        <color rgb="FFFF0000"/>
        <rFont val="Arial Narrow"/>
        <family val="2"/>
      </rPr>
      <t xml:space="preserve"> Typ S5 </t>
    </r>
    <r>
      <rPr>
        <b/>
        <sz val="10"/>
        <color theme="1"/>
        <rFont val="Arial Narrow"/>
        <family val="2"/>
      </rPr>
      <t>ist die mittlere Schublade ca. 15cm weniger tief (Siphon) und hat eine Standardbreite von 300mm.</t>
    </r>
  </si>
  <si>
    <r>
      <t xml:space="preserve">Der Spiegelschrank </t>
    </r>
    <r>
      <rPr>
        <b/>
        <sz val="10"/>
        <color rgb="FFFF0000"/>
        <rFont val="Arial Narrow"/>
        <family val="2"/>
      </rPr>
      <t xml:space="preserve">O2 </t>
    </r>
    <r>
      <rPr>
        <b/>
        <sz val="10"/>
        <color theme="1"/>
        <rFont val="Arial Narrow"/>
        <family val="2"/>
      </rPr>
      <t>kann auch asymmetrisch angeordnet werden, z.B. 300 und 600mm beim Spiegel, einfach in Bemerkungen notieren.</t>
    </r>
  </si>
  <si>
    <t>Die Schubladentechnik erlaubt Breiten bis 1200mm, mehr als 1000mm ist aber im Alltag eher unhandlich.</t>
  </si>
  <si>
    <r>
      <t>Generell fragen wir zurück, wenn etwas nicht absolut klar ist bzw. liefern vor der</t>
    </r>
    <r>
      <rPr>
        <sz val="10"/>
        <color theme="1"/>
        <rFont val="Arial Narrow"/>
        <family val="2"/>
      </rPr>
      <t xml:space="preserve"> Ausführung ein GZA (Gut zur Ausführung) </t>
    </r>
    <r>
      <rPr>
        <b/>
        <sz val="10"/>
        <color theme="1"/>
        <rFont val="Arial Narrow"/>
        <family val="2"/>
      </rPr>
      <t>zur Gegenkontrolle.</t>
    </r>
  </si>
  <si>
    <t>Wenn eine andere Breite für die Siphon-Schublade benötigt wird, in den Bemerkungen rein schreiben.</t>
  </si>
  <si>
    <t xml:space="preserve">Es kann auch ein Möbel gewählt werden und in den Bemerkungen sämtliche Änderungswünsche eingetragen werden. Dann </t>
  </si>
  <si>
    <t>offerieren wir dies  gerne. Schlussendlich ist (fast) alles möglich, da wir die Produkte komplett selber produzieren.</t>
  </si>
  <si>
    <t>Bei Fragen stehen wir gerne zur Verfügung.</t>
  </si>
  <si>
    <t>info@bigler-schreinerei.ch</t>
  </si>
  <si>
    <t>031 809 18 88</t>
  </si>
  <si>
    <t>www.bigler-schreinerei.ch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</si>
</sst>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u/>
      <sz val="10"/>
      <color theme="10"/>
      <name val="Arial"/>
      <family val="2"/>
    </font>
    <font>
      <b/>
      <sz val="9"/>
      <color indexed="81"/>
      <name val="Segoe UI"/>
      <family val="2"/>
    </font>
    <font>
      <b/>
      <sz val="16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sz val="10"/>
      <name val="Arial Narrow"/>
      <family val="2"/>
    </font>
    <font>
      <b/>
      <sz val="26"/>
      <color theme="0" tint="-4.9989318521683403E-2"/>
      <name val="Arial Narrow"/>
      <family val="2"/>
    </font>
    <font>
      <sz val="7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u/>
      <sz val="10"/>
      <color theme="10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5A5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0" fillId="0" borderId="3" xfId="0" applyFont="1" applyBorder="1" applyProtection="1">
      <protection hidden="1"/>
    </xf>
    <xf numFmtId="0" fontId="10" fillId="0" borderId="7" xfId="0" applyFont="1" applyBorder="1" applyProtection="1">
      <protection hidden="1"/>
    </xf>
    <xf numFmtId="0" fontId="10" fillId="0" borderId="4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9" fillId="2" borderId="6" xfId="0" applyFont="1" applyFill="1" applyBorder="1" applyProtection="1">
      <protection hidden="1"/>
    </xf>
    <xf numFmtId="4" fontId="10" fillId="0" borderId="9" xfId="0" applyNumberFormat="1" applyFont="1" applyBorder="1" applyProtection="1">
      <protection hidden="1"/>
    </xf>
    <xf numFmtId="0" fontId="10" fillId="0" borderId="9" xfId="0" applyFont="1" applyBorder="1" applyProtection="1">
      <protection hidden="1"/>
    </xf>
    <xf numFmtId="0" fontId="10" fillId="0" borderId="11" xfId="0" applyFont="1" applyBorder="1" applyProtection="1">
      <protection hidden="1"/>
    </xf>
    <xf numFmtId="4" fontId="10" fillId="0" borderId="14" xfId="0" applyNumberFormat="1" applyFont="1" applyBorder="1" applyProtection="1">
      <protection hidden="1"/>
    </xf>
    <xf numFmtId="0" fontId="10" fillId="0" borderId="14" xfId="0" applyFont="1" applyBorder="1" applyProtection="1">
      <protection hidden="1"/>
    </xf>
    <xf numFmtId="0" fontId="10" fillId="0" borderId="15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10" fillId="0" borderId="7" xfId="0" quotePrefix="1" applyFont="1" applyBorder="1" applyAlignment="1" applyProtection="1">
      <alignment horizontal="left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11" fillId="0" borderId="3" xfId="0" applyFont="1" applyBorder="1" applyProtection="1">
      <protection hidden="1"/>
    </xf>
    <xf numFmtId="4" fontId="10" fillId="0" borderId="3" xfId="0" applyNumberFormat="1" applyFont="1" applyBorder="1" applyProtection="1">
      <protection hidden="1"/>
    </xf>
    <xf numFmtId="0" fontId="11" fillId="0" borderId="7" xfId="0" applyFont="1" applyBorder="1" applyProtection="1">
      <protection hidden="1"/>
    </xf>
    <xf numFmtId="4" fontId="10" fillId="0" borderId="7" xfId="0" applyNumberFormat="1" applyFont="1" applyBorder="1" applyProtection="1">
      <protection hidden="1"/>
    </xf>
    <xf numFmtId="0" fontId="11" fillId="0" borderId="4" xfId="0" applyFont="1" applyBorder="1" applyProtection="1">
      <protection hidden="1"/>
    </xf>
    <xf numFmtId="4" fontId="10" fillId="0" borderId="4" xfId="0" applyNumberFormat="1" applyFont="1" applyBorder="1" applyProtection="1">
      <protection hidden="1"/>
    </xf>
    <xf numFmtId="0" fontId="12" fillId="0" borderId="7" xfId="0" applyFont="1" applyBorder="1" applyProtection="1">
      <protection hidden="1"/>
    </xf>
    <xf numFmtId="0" fontId="12" fillId="0" borderId="14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4" xfId="0" applyFont="1" applyBorder="1" applyProtection="1">
      <protection hidden="1"/>
    </xf>
    <xf numFmtId="0" fontId="3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/>
    <xf numFmtId="0" fontId="11" fillId="0" borderId="2" xfId="0" applyFont="1" applyBorder="1" applyProtection="1"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2" fillId="2" borderId="0" xfId="0" applyFont="1" applyFill="1" applyProtection="1">
      <protection locked="0"/>
    </xf>
    <xf numFmtId="0" fontId="1" fillId="2" borderId="0" xfId="0" quotePrefix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4" fontId="4" fillId="0" borderId="10" xfId="0" applyNumberFormat="1" applyFont="1" applyBorder="1"/>
    <xf numFmtId="4" fontId="4" fillId="0" borderId="0" xfId="0" applyNumberFormat="1" applyFont="1"/>
    <xf numFmtId="0" fontId="16" fillId="0" borderId="9" xfId="0" applyFont="1" applyBorder="1"/>
    <xf numFmtId="0" fontId="17" fillId="0" borderId="13" xfId="0" applyFont="1" applyBorder="1"/>
    <xf numFmtId="0" fontId="1" fillId="0" borderId="13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right"/>
    </xf>
    <xf numFmtId="3" fontId="2" fillId="0" borderId="13" xfId="0" applyNumberFormat="1" applyFont="1" applyBorder="1"/>
    <xf numFmtId="4" fontId="2" fillId="0" borderId="11" xfId="0" applyNumberFormat="1" applyFont="1" applyBorder="1"/>
    <xf numFmtId="3" fontId="2" fillId="0" borderId="0" xfId="0" applyNumberFormat="1" applyFont="1"/>
    <xf numFmtId="4" fontId="2" fillId="0" borderId="15" xfId="0" applyNumberFormat="1" applyFont="1" applyBorder="1"/>
    <xf numFmtId="0" fontId="1" fillId="0" borderId="14" xfId="0" applyFont="1" applyBorder="1"/>
    <xf numFmtId="0" fontId="17" fillId="0" borderId="0" xfId="0" applyFont="1"/>
    <xf numFmtId="0" fontId="16" fillId="0" borderId="14" xfId="0" applyFont="1" applyBorder="1"/>
    <xf numFmtId="0" fontId="1" fillId="0" borderId="15" xfId="0" applyFont="1" applyBorder="1"/>
    <xf numFmtId="0" fontId="2" fillId="2" borderId="14" xfId="0" applyFont="1" applyFill="1" applyBorder="1" applyProtection="1">
      <protection locked="0"/>
    </xf>
    <xf numFmtId="0" fontId="1" fillId="0" borderId="8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left" vertical="center"/>
    </xf>
    <xf numFmtId="0" fontId="19" fillId="5" borderId="2" xfId="1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20" fillId="0" borderId="0" xfId="0" applyFont="1"/>
    <xf numFmtId="2" fontId="20" fillId="0" borderId="0" xfId="0" applyNumberFormat="1" applyFont="1"/>
    <xf numFmtId="4" fontId="20" fillId="0" borderId="0" xfId="0" applyNumberFormat="1" applyFont="1"/>
    <xf numFmtId="0" fontId="14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/>
    <xf numFmtId="0" fontId="1" fillId="0" borderId="29" xfId="0" applyFont="1" applyBorder="1"/>
    <xf numFmtId="0" fontId="3" fillId="0" borderId="22" xfId="0" applyFont="1" applyBorder="1"/>
    <xf numFmtId="0" fontId="3" fillId="0" borderId="32" xfId="0" applyFont="1" applyBorder="1"/>
    <xf numFmtId="0" fontId="1" fillId="0" borderId="25" xfId="0" applyFont="1" applyBorder="1"/>
    <xf numFmtId="0" fontId="3" fillId="0" borderId="30" xfId="0" applyFont="1" applyBorder="1"/>
    <xf numFmtId="0" fontId="1" fillId="0" borderId="31" xfId="0" applyFont="1" applyBorder="1"/>
    <xf numFmtId="0" fontId="4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6" borderId="8" xfId="0" applyFont="1" applyFill="1" applyBorder="1"/>
    <xf numFmtId="0" fontId="12" fillId="6" borderId="9" xfId="0" applyFont="1" applyFill="1" applyBorder="1" applyProtection="1">
      <protection hidden="1"/>
    </xf>
    <xf numFmtId="0" fontId="12" fillId="6" borderId="14" xfId="0" applyFont="1" applyFill="1" applyBorder="1" applyProtection="1">
      <protection hidden="1"/>
    </xf>
    <xf numFmtId="0" fontId="12" fillId="6" borderId="8" xfId="0" applyFont="1" applyFill="1" applyBorder="1" applyProtection="1">
      <protection hidden="1"/>
    </xf>
    <xf numFmtId="0" fontId="12" fillId="6" borderId="7" xfId="0" applyFont="1" applyFill="1" applyBorder="1" applyProtection="1">
      <protection hidden="1"/>
    </xf>
    <xf numFmtId="0" fontId="12" fillId="6" borderId="4" xfId="0" applyFont="1" applyFill="1" applyBorder="1" applyProtection="1">
      <protection hidden="1"/>
    </xf>
    <xf numFmtId="0" fontId="12" fillId="6" borderId="3" xfId="0" applyFont="1" applyFill="1" applyBorder="1" applyProtection="1">
      <protection hidden="1"/>
    </xf>
    <xf numFmtId="0" fontId="3" fillId="7" borderId="1" xfId="0" applyFont="1" applyFill="1" applyBorder="1"/>
    <xf numFmtId="0" fontId="3" fillId="7" borderId="12" xfId="0" applyFont="1" applyFill="1" applyBorder="1"/>
    <xf numFmtId="0" fontId="12" fillId="7" borderId="9" xfId="0" applyFont="1" applyFill="1" applyBorder="1" applyProtection="1">
      <protection hidden="1"/>
    </xf>
    <xf numFmtId="0" fontId="12" fillId="7" borderId="3" xfId="0" applyFont="1" applyFill="1" applyBorder="1" applyProtection="1">
      <protection hidden="1"/>
    </xf>
    <xf numFmtId="0" fontId="12" fillId="7" borderId="14" xfId="0" applyFont="1" applyFill="1" applyBorder="1" applyProtection="1">
      <protection hidden="1"/>
    </xf>
    <xf numFmtId="0" fontId="12" fillId="7" borderId="7" xfId="0" applyFont="1" applyFill="1" applyBorder="1" applyProtection="1">
      <protection hidden="1"/>
    </xf>
    <xf numFmtId="0" fontId="12" fillId="7" borderId="8" xfId="0" applyFont="1" applyFill="1" applyBorder="1" applyProtection="1">
      <protection hidden="1"/>
    </xf>
    <xf numFmtId="0" fontId="12" fillId="7" borderId="4" xfId="0" applyFont="1" applyFill="1" applyBorder="1" applyProtection="1">
      <protection hidden="1"/>
    </xf>
    <xf numFmtId="0" fontId="3" fillId="7" borderId="0" xfId="0" applyFont="1" applyFill="1"/>
    <xf numFmtId="0" fontId="3" fillId="7" borderId="15" xfId="0" applyFont="1" applyFill="1" applyBorder="1"/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2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horizontal="center"/>
    </xf>
    <xf numFmtId="14" fontId="2" fillId="2" borderId="0" xfId="0" applyNumberFormat="1" applyFont="1" applyFill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5" fillId="0" borderId="0" xfId="1"/>
  </cellXfs>
  <cellStyles count="2">
    <cellStyle name="Link" xfId="1" builtinId="8"/>
    <cellStyle name="Standard" xfId="0" builtinId="0"/>
  </cellStyles>
  <dxfs count="5">
    <dxf>
      <font>
        <b/>
        <i val="0"/>
        <color theme="0" tint="-4.9989318521683403E-2"/>
      </font>
      <fill>
        <patternFill>
          <bgColor rgb="FF005A5A"/>
        </patternFill>
      </fill>
    </dxf>
    <dxf>
      <font>
        <b/>
        <i val="0"/>
        <color theme="0" tint="-4.9989318521683403E-2"/>
      </font>
      <fill>
        <patternFill>
          <bgColor rgb="FF005A5A"/>
        </patternFill>
      </fill>
    </dxf>
    <dxf>
      <font>
        <b/>
        <i val="0"/>
        <color theme="0" tint="-4.9989318521683403E-2"/>
      </font>
      <fill>
        <patternFill>
          <bgColor rgb="FF005A5A"/>
        </patternFill>
      </fill>
    </dxf>
    <dxf>
      <font>
        <b/>
        <i val="0"/>
        <color theme="0" tint="-4.9989318521683403E-2"/>
      </font>
      <fill>
        <patternFill>
          <bgColor rgb="FF005A5A"/>
        </patternFill>
      </fill>
    </dxf>
    <dxf>
      <font>
        <b/>
        <i val="0"/>
        <color theme="0" tint="-4.9989318521683403E-2"/>
      </font>
      <fill>
        <patternFill>
          <bgColor rgb="FF005A5A"/>
        </patternFill>
      </fill>
    </dxf>
  </dxfs>
  <tableStyles count="0" defaultTableStyle="TableStyleMedium2" defaultPivotStyle="PivotStyleLight16"/>
  <colors>
    <mruColors>
      <color rgb="FF00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png"/><Relationship Id="rId18" Type="http://schemas.openxmlformats.org/officeDocument/2006/relationships/image" Target="../media/image20.jpeg"/><Relationship Id="rId3" Type="http://schemas.openxmlformats.org/officeDocument/2006/relationships/image" Target="../media/image5.png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17" Type="http://schemas.openxmlformats.org/officeDocument/2006/relationships/image" Target="../media/image19.jpe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888501</xdr:colOff>
      <xdr:row>6</xdr:row>
      <xdr:rowOff>85725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859DFF-3FFE-E4AB-F59F-F79AE92B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7913" cy="1027019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1</xdr:rowOff>
    </xdr:from>
    <xdr:to>
      <xdr:col>9</xdr:col>
      <xdr:colOff>761999</xdr:colOff>
      <xdr:row>24</xdr:row>
      <xdr:rowOff>2212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64323DC-2551-4BDC-65F1-02DC84F3F4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5" r="22007"/>
        <a:stretch/>
      </xdr:blipFill>
      <xdr:spPr>
        <a:xfrm>
          <a:off x="10144125" y="1457326"/>
          <a:ext cx="2133599" cy="3379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240927</xdr:colOff>
      <xdr:row>12</xdr:row>
      <xdr:rowOff>58212</xdr:rowOff>
    </xdr:from>
    <xdr:to>
      <xdr:col>1</xdr:col>
      <xdr:colOff>1250016</xdr:colOff>
      <xdr:row>12</xdr:row>
      <xdr:rowOff>1266179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F5E285C3-F8F8-A416-72A2-3D06889B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27" y="8485036"/>
          <a:ext cx="1266824" cy="1207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29308</xdr:colOff>
      <xdr:row>8</xdr:row>
      <xdr:rowOff>21981</xdr:rowOff>
    </xdr:from>
    <xdr:to>
      <xdr:col>3</xdr:col>
      <xdr:colOff>1495425</xdr:colOff>
      <xdr:row>8</xdr:row>
      <xdr:rowOff>1186589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365749-6AEE-4834-927D-07D7455CF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383" y="917331"/>
          <a:ext cx="1466117" cy="1164608"/>
        </a:xfrm>
        <a:prstGeom prst="rect">
          <a:avLst/>
        </a:prstGeom>
      </xdr:spPr>
    </xdr:pic>
    <xdr:clientData/>
  </xdr:twoCellAnchor>
  <xdr:twoCellAnchor editAs="oneCell">
    <xdr:from>
      <xdr:col>3</xdr:col>
      <xdr:colOff>10775</xdr:colOff>
      <xdr:row>9</xdr:row>
      <xdr:rowOff>246098</xdr:rowOff>
    </xdr:from>
    <xdr:to>
      <xdr:col>3</xdr:col>
      <xdr:colOff>1592703</xdr:colOff>
      <xdr:row>10</xdr:row>
      <xdr:rowOff>1044388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3CEB218-33AD-4146-B200-D6E9853CD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981" y="6745510"/>
          <a:ext cx="1581928" cy="1044819"/>
        </a:xfrm>
        <a:prstGeom prst="rect">
          <a:avLst/>
        </a:prstGeom>
      </xdr:spPr>
    </xdr:pic>
    <xdr:clientData/>
  </xdr:twoCellAnchor>
  <xdr:twoCellAnchor editAs="oneCell">
    <xdr:from>
      <xdr:col>3</xdr:col>
      <xdr:colOff>10775</xdr:colOff>
      <xdr:row>11</xdr:row>
      <xdr:rowOff>246099</xdr:rowOff>
    </xdr:from>
    <xdr:to>
      <xdr:col>3</xdr:col>
      <xdr:colOff>1662634</xdr:colOff>
      <xdr:row>12</xdr:row>
      <xdr:rowOff>1044388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22C1306-2C63-499E-93D4-73E25FC04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981" y="8426393"/>
          <a:ext cx="1651859" cy="1044819"/>
        </a:xfrm>
        <a:prstGeom prst="rect">
          <a:avLst/>
        </a:prstGeom>
      </xdr:spPr>
    </xdr:pic>
    <xdr:clientData/>
  </xdr:twoCellAnchor>
  <xdr:twoCellAnchor editAs="oneCell">
    <xdr:from>
      <xdr:col>3</xdr:col>
      <xdr:colOff>21981</xdr:colOff>
      <xdr:row>4</xdr:row>
      <xdr:rowOff>21981</xdr:rowOff>
    </xdr:from>
    <xdr:to>
      <xdr:col>3</xdr:col>
      <xdr:colOff>971950</xdr:colOff>
      <xdr:row>4</xdr:row>
      <xdr:rowOff>1190625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7348BC3-54B5-4A8C-8A25-0070F6323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056" y="5717931"/>
          <a:ext cx="949969" cy="1168644"/>
        </a:xfrm>
        <a:prstGeom prst="rect">
          <a:avLst/>
        </a:prstGeom>
      </xdr:spPr>
    </xdr:pic>
    <xdr:clientData/>
  </xdr:twoCellAnchor>
  <xdr:twoCellAnchor editAs="oneCell">
    <xdr:from>
      <xdr:col>3</xdr:col>
      <xdr:colOff>21981</xdr:colOff>
      <xdr:row>6</xdr:row>
      <xdr:rowOff>21981</xdr:rowOff>
    </xdr:from>
    <xdr:to>
      <xdr:col>3</xdr:col>
      <xdr:colOff>1487710</xdr:colOff>
      <xdr:row>6</xdr:row>
      <xdr:rowOff>1190625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0CD2E7A-F159-4235-A284-30336F62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056" y="7318131"/>
          <a:ext cx="1465729" cy="1168644"/>
        </a:xfrm>
        <a:prstGeom prst="rect">
          <a:avLst/>
        </a:prstGeom>
      </xdr:spPr>
    </xdr:pic>
    <xdr:clientData/>
  </xdr:twoCellAnchor>
  <xdr:twoCellAnchor editAs="oneCell">
    <xdr:from>
      <xdr:col>5</xdr:col>
      <xdr:colOff>63012</xdr:colOff>
      <xdr:row>6</xdr:row>
      <xdr:rowOff>70339</xdr:rowOff>
    </xdr:from>
    <xdr:to>
      <xdr:col>5</xdr:col>
      <xdr:colOff>927012</xdr:colOff>
      <xdr:row>6</xdr:row>
      <xdr:rowOff>949067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999B2060-B6B3-4045-BBD3-FE1D38599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1688" y="3454515"/>
          <a:ext cx="864000" cy="878728"/>
        </a:xfrm>
        <a:prstGeom prst="rect">
          <a:avLst/>
        </a:prstGeom>
      </xdr:spPr>
    </xdr:pic>
    <xdr:clientData/>
  </xdr:twoCellAnchor>
  <xdr:twoCellAnchor editAs="oneCell">
    <xdr:from>
      <xdr:col>5</xdr:col>
      <xdr:colOff>51289</xdr:colOff>
      <xdr:row>4</xdr:row>
      <xdr:rowOff>98914</xdr:rowOff>
    </xdr:from>
    <xdr:to>
      <xdr:col>5</xdr:col>
      <xdr:colOff>915289</xdr:colOff>
      <xdr:row>4</xdr:row>
      <xdr:rowOff>1085850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4D26D13A-5E3F-4B73-B33D-E31EFD4350D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965" y="1802208"/>
          <a:ext cx="864000" cy="986936"/>
        </a:xfrm>
        <a:prstGeom prst="rect">
          <a:avLst/>
        </a:prstGeom>
      </xdr:spPr>
    </xdr:pic>
    <xdr:clientData/>
  </xdr:twoCellAnchor>
  <xdr:twoCellAnchor editAs="oneCell">
    <xdr:from>
      <xdr:col>5</xdr:col>
      <xdr:colOff>51289</xdr:colOff>
      <xdr:row>10</xdr:row>
      <xdr:rowOff>51289</xdr:rowOff>
    </xdr:from>
    <xdr:to>
      <xdr:col>5</xdr:col>
      <xdr:colOff>915289</xdr:colOff>
      <xdr:row>10</xdr:row>
      <xdr:rowOff>914400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1FC527CD-6C86-4841-8724-839FADE1B8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965" y="6797230"/>
          <a:ext cx="864000" cy="863111"/>
        </a:xfrm>
        <a:prstGeom prst="rect">
          <a:avLst/>
        </a:prstGeom>
      </xdr:spPr>
    </xdr:pic>
    <xdr:clientData/>
  </xdr:twoCellAnchor>
  <xdr:twoCellAnchor editAs="oneCell">
    <xdr:from>
      <xdr:col>5</xdr:col>
      <xdr:colOff>58616</xdr:colOff>
      <xdr:row>12</xdr:row>
      <xdr:rowOff>51289</xdr:rowOff>
    </xdr:from>
    <xdr:to>
      <xdr:col>5</xdr:col>
      <xdr:colOff>922616</xdr:colOff>
      <xdr:row>12</xdr:row>
      <xdr:rowOff>942975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F50B39F-4147-4CD6-B9B3-93E36AD91EF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292" y="8478113"/>
          <a:ext cx="864000" cy="891686"/>
        </a:xfrm>
        <a:prstGeom prst="rect">
          <a:avLst/>
        </a:prstGeom>
      </xdr:spPr>
    </xdr:pic>
    <xdr:clientData/>
  </xdr:twoCellAnchor>
  <xdr:twoCellAnchor>
    <xdr:from>
      <xdr:col>5</xdr:col>
      <xdr:colOff>77666</xdr:colOff>
      <xdr:row>8</xdr:row>
      <xdr:rowOff>114300</xdr:rowOff>
    </xdr:from>
    <xdr:to>
      <xdr:col>5</xdr:col>
      <xdr:colOff>941666</xdr:colOff>
      <xdr:row>8</xdr:row>
      <xdr:rowOff>971164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4F5210AE-F901-4924-932E-449E4B4A8E6E}"/>
            </a:ext>
          </a:extLst>
        </xdr:cNvPr>
        <xdr:cNvSpPr/>
      </xdr:nvSpPr>
      <xdr:spPr>
        <a:xfrm>
          <a:off x="5176342" y="5179359"/>
          <a:ext cx="864000" cy="85686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1</xdr:col>
      <xdr:colOff>65943</xdr:colOff>
      <xdr:row>10</xdr:row>
      <xdr:rowOff>29308</xdr:rowOff>
    </xdr:from>
    <xdr:to>
      <xdr:col>1</xdr:col>
      <xdr:colOff>1621480</xdr:colOff>
      <xdr:row>10</xdr:row>
      <xdr:rowOff>1019175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4AB0748B-C2D6-4B3D-9574-4459010B8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93" y="5725258"/>
          <a:ext cx="1555537" cy="989867"/>
        </a:xfrm>
        <a:prstGeom prst="rect">
          <a:avLst/>
        </a:prstGeom>
      </xdr:spPr>
    </xdr:pic>
    <xdr:clientData/>
  </xdr:twoCellAnchor>
  <xdr:twoCellAnchor editAs="oneCell">
    <xdr:from>
      <xdr:col>1</xdr:col>
      <xdr:colOff>51290</xdr:colOff>
      <xdr:row>8</xdr:row>
      <xdr:rowOff>36635</xdr:rowOff>
    </xdr:from>
    <xdr:to>
      <xdr:col>1</xdr:col>
      <xdr:colOff>1439908</xdr:colOff>
      <xdr:row>8</xdr:row>
      <xdr:rowOff>971550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5F3FEA64-AA96-4D9C-BB8E-6A524DA46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40" y="4132385"/>
          <a:ext cx="1388618" cy="934915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6</xdr:row>
      <xdr:rowOff>36635</xdr:rowOff>
    </xdr:from>
    <xdr:to>
      <xdr:col>1</xdr:col>
      <xdr:colOff>923925</xdr:colOff>
      <xdr:row>6</xdr:row>
      <xdr:rowOff>1156549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94D54AF-D718-4C5B-A9F1-0CAAC85C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39" y="2532185"/>
          <a:ext cx="872636" cy="1119914"/>
        </a:xfrm>
        <a:prstGeom prst="rect">
          <a:avLst/>
        </a:prstGeom>
      </xdr:spPr>
    </xdr:pic>
    <xdr:clientData/>
  </xdr:twoCellAnchor>
  <xdr:twoCellAnchor editAs="oneCell">
    <xdr:from>
      <xdr:col>1</xdr:col>
      <xdr:colOff>51289</xdr:colOff>
      <xdr:row>4</xdr:row>
      <xdr:rowOff>29308</xdr:rowOff>
    </xdr:from>
    <xdr:to>
      <xdr:col>1</xdr:col>
      <xdr:colOff>1438275</xdr:colOff>
      <xdr:row>4</xdr:row>
      <xdr:rowOff>1063966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B3BC35BC-30C5-45E6-A3C3-9FD74550D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39" y="924658"/>
          <a:ext cx="1386986" cy="1034658"/>
        </a:xfrm>
        <a:prstGeom prst="rect">
          <a:avLst/>
        </a:prstGeom>
      </xdr:spPr>
    </xdr:pic>
    <xdr:clientData/>
  </xdr:twoCellAnchor>
  <xdr:twoCellAnchor editAs="oneCell">
    <xdr:from>
      <xdr:col>7</xdr:col>
      <xdr:colOff>85726</xdr:colOff>
      <xdr:row>4</xdr:row>
      <xdr:rowOff>190501</xdr:rowOff>
    </xdr:from>
    <xdr:to>
      <xdr:col>7</xdr:col>
      <xdr:colOff>1019175</xdr:colOff>
      <xdr:row>4</xdr:row>
      <xdr:rowOff>1123950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54FB705-E2CF-10A7-24F2-5D3DB55F5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6" y="1085851"/>
          <a:ext cx="933449" cy="93344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6</xdr:row>
      <xdr:rowOff>200027</xdr:rowOff>
    </xdr:from>
    <xdr:to>
      <xdr:col>7</xdr:col>
      <xdr:colOff>971551</xdr:colOff>
      <xdr:row>6</xdr:row>
      <xdr:rowOff>1076327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A3389B6-149A-230D-55A5-3684A74E4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1" y="2695577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8</xdr:row>
      <xdr:rowOff>123825</xdr:rowOff>
    </xdr:from>
    <xdr:to>
      <xdr:col>7</xdr:col>
      <xdr:colOff>1028700</xdr:colOff>
      <xdr:row>8</xdr:row>
      <xdr:rowOff>1047750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CA1223B3-538A-FAD0-DCD5-E634064B7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219575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114301</xdr:colOff>
      <xdr:row>10</xdr:row>
      <xdr:rowOff>104776</xdr:rowOff>
    </xdr:from>
    <xdr:to>
      <xdr:col>7</xdr:col>
      <xdr:colOff>1009651</xdr:colOff>
      <xdr:row>10</xdr:row>
      <xdr:rowOff>1000126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91B4F0CA-B049-FAF2-39E4-5111E5111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5800726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161924</xdr:colOff>
      <xdr:row>12</xdr:row>
      <xdr:rowOff>247649</xdr:rowOff>
    </xdr:from>
    <xdr:to>
      <xdr:col>7</xdr:col>
      <xdr:colOff>1028699</xdr:colOff>
      <xdr:row>12</xdr:row>
      <xdr:rowOff>1114424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BF048ABE-2603-1DE5-26E1-BD8B476C8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4" y="7543799"/>
          <a:ext cx="866775" cy="866775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0</xdr:row>
      <xdr:rowOff>57151</xdr:rowOff>
    </xdr:from>
    <xdr:ext cx="1406594" cy="400050"/>
    <xdr:pic>
      <xdr:nvPicPr>
        <xdr:cNvPr id="4" name="Grafik 3">
          <a:extLst>
            <a:ext uri="{FF2B5EF4-FFF2-40B4-BE49-F238E27FC236}">
              <a16:creationId xmlns:a16="http://schemas.microsoft.com/office/drawing/2014/main" id="{D50BAD6C-E9BD-44CD-9495-C3B6FE85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1"/>
          <a:ext cx="1406594" cy="400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ung@bigler-schreinerei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stellung@bigler-schreinerei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igler-schreinerei.ch/" TargetMode="External"/><Relationship Id="rId1" Type="http://schemas.openxmlformats.org/officeDocument/2006/relationships/hyperlink" Target="mailto:info@bigler-schreinerei.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1959-C429-4FFF-B7FE-AADB8A2A8750}">
  <sheetPr>
    <pageSetUpPr fitToPage="1"/>
  </sheetPr>
  <dimension ref="A10:L109"/>
  <sheetViews>
    <sheetView showGridLines="0" tabSelected="1" zoomScale="85" zoomScaleNormal="85" workbookViewId="0">
      <selection activeCell="B13" sqref="B13:C13"/>
    </sheetView>
  </sheetViews>
  <sheetFormatPr baseColWidth="10" defaultRowHeight="12.75" x14ac:dyDescent="0.2"/>
  <cols>
    <col min="1" max="1" width="40.28515625" style="1" customWidth="1"/>
    <col min="2" max="2" width="18" style="1" customWidth="1"/>
    <col min="3" max="3" width="26.5703125" style="1" customWidth="1"/>
    <col min="4" max="6" width="8.85546875" style="1" customWidth="1"/>
    <col min="7" max="7" width="31.85546875" style="1" customWidth="1"/>
    <col min="8" max="8" width="9.28515625" style="1" customWidth="1"/>
    <col min="9" max="9" width="11.42578125" style="1" customWidth="1"/>
    <col min="10" max="10" width="13.7109375" style="1" customWidth="1"/>
    <col min="11" max="16384" width="11.42578125" style="1"/>
  </cols>
  <sheetData>
    <row r="10" spans="1:8" ht="42.75" customHeight="1" x14ac:dyDescent="0.2">
      <c r="A10" s="115" t="s">
        <v>0</v>
      </c>
      <c r="B10" s="115"/>
      <c r="C10" s="115"/>
      <c r="D10" s="115"/>
      <c r="E10" s="115"/>
      <c r="F10" s="115"/>
      <c r="G10" s="115"/>
      <c r="H10" s="115"/>
    </row>
    <row r="11" spans="1:8" ht="12" customHeight="1" x14ac:dyDescent="0.3">
      <c r="A11" s="7"/>
    </row>
    <row r="12" spans="1:8" ht="23.25" customHeight="1" x14ac:dyDescent="0.2">
      <c r="B12" s="116" t="s">
        <v>45</v>
      </c>
      <c r="C12" s="117"/>
      <c r="D12" s="40"/>
      <c r="E12" s="116" t="s">
        <v>85</v>
      </c>
      <c r="F12" s="118"/>
      <c r="G12" s="117"/>
    </row>
    <row r="13" spans="1:8" s="4" customFormat="1" ht="21" customHeight="1" x14ac:dyDescent="0.2">
      <c r="A13" s="41" t="s">
        <v>46</v>
      </c>
      <c r="B13" s="119"/>
      <c r="C13" s="119"/>
      <c r="D13" s="41" t="s">
        <v>46</v>
      </c>
      <c r="E13" s="109"/>
      <c r="F13" s="109"/>
      <c r="G13" s="109"/>
    </row>
    <row r="14" spans="1:8" s="5" customFormat="1" ht="21" customHeight="1" x14ac:dyDescent="0.2">
      <c r="A14" s="41" t="s">
        <v>10</v>
      </c>
      <c r="B14" s="119"/>
      <c r="C14" s="119"/>
      <c r="D14" s="41" t="s">
        <v>10</v>
      </c>
      <c r="E14" s="109"/>
      <c r="F14" s="109"/>
      <c r="G14" s="109"/>
    </row>
    <row r="15" spans="1:8" s="4" customFormat="1" ht="21" customHeight="1" x14ac:dyDescent="0.2">
      <c r="A15" s="41" t="s">
        <v>12</v>
      </c>
      <c r="B15" s="119"/>
      <c r="C15" s="119"/>
      <c r="D15" s="41" t="s">
        <v>12</v>
      </c>
      <c r="E15" s="109"/>
      <c r="F15" s="109"/>
      <c r="G15" s="109"/>
    </row>
    <row r="16" spans="1:8" s="5" customFormat="1" ht="8.25" customHeight="1" x14ac:dyDescent="0.2">
      <c r="A16" s="41"/>
      <c r="D16" s="41"/>
      <c r="E16" s="78"/>
      <c r="F16" s="78"/>
      <c r="G16" s="78"/>
    </row>
    <row r="17" spans="1:10" s="5" customFormat="1" ht="21" customHeight="1" x14ac:dyDescent="0.2">
      <c r="A17" s="41" t="s">
        <v>13</v>
      </c>
      <c r="B17" s="122"/>
      <c r="C17" s="119"/>
      <c r="D17" s="41" t="s">
        <v>13</v>
      </c>
      <c r="E17" s="109"/>
      <c r="F17" s="109"/>
      <c r="G17" s="109"/>
    </row>
    <row r="18" spans="1:10" s="5" customFormat="1" ht="8.25" customHeight="1" x14ac:dyDescent="0.2">
      <c r="A18" s="41"/>
      <c r="D18" s="41"/>
      <c r="E18" s="78"/>
      <c r="F18" s="78"/>
      <c r="G18" s="78"/>
    </row>
    <row r="19" spans="1:10" s="5" customFormat="1" ht="21" customHeight="1" x14ac:dyDescent="0.2">
      <c r="A19" s="41" t="s">
        <v>86</v>
      </c>
      <c r="B19" s="119"/>
      <c r="C19" s="119"/>
      <c r="D19" s="41" t="s">
        <v>86</v>
      </c>
      <c r="E19" s="109"/>
      <c r="F19" s="109"/>
      <c r="G19" s="109"/>
      <c r="H19" s="4"/>
    </row>
    <row r="20" spans="1:10" s="5" customFormat="1" ht="8.25" customHeight="1" x14ac:dyDescent="0.2">
      <c r="A20" s="41"/>
      <c r="B20" s="4"/>
      <c r="D20" s="41"/>
      <c r="E20" s="79"/>
      <c r="F20" s="79"/>
      <c r="G20" s="79"/>
      <c r="H20" s="4"/>
      <c r="I20" s="4"/>
    </row>
    <row r="21" spans="1:10" s="5" customFormat="1" ht="21" customHeight="1" x14ac:dyDescent="0.2">
      <c r="A21" s="41" t="s">
        <v>47</v>
      </c>
      <c r="B21" s="119"/>
      <c r="C21" s="119"/>
      <c r="D21" s="41" t="s">
        <v>47</v>
      </c>
      <c r="E21" s="109"/>
      <c r="F21" s="109"/>
      <c r="G21" s="109"/>
      <c r="H21" s="4"/>
    </row>
    <row r="22" spans="1:10" s="5" customFormat="1" ht="8.25" customHeight="1" x14ac:dyDescent="0.2">
      <c r="A22" s="41"/>
      <c r="B22" s="4"/>
      <c r="D22" s="41"/>
      <c r="E22" s="79"/>
      <c r="F22" s="79"/>
      <c r="G22" s="79"/>
      <c r="H22" s="4"/>
      <c r="I22" s="4"/>
    </row>
    <row r="23" spans="1:10" s="5" customFormat="1" ht="21" customHeight="1" x14ac:dyDescent="0.2">
      <c r="A23" s="41" t="s">
        <v>1</v>
      </c>
      <c r="B23" s="119"/>
      <c r="C23" s="119"/>
      <c r="D23" s="41" t="s">
        <v>14</v>
      </c>
      <c r="E23" s="109"/>
      <c r="F23" s="109"/>
      <c r="G23" s="109"/>
    </row>
    <row r="24" spans="1:10" s="5" customFormat="1" ht="8.25" customHeight="1" x14ac:dyDescent="0.2">
      <c r="A24" s="41"/>
      <c r="B24" s="4"/>
      <c r="C24" s="4"/>
      <c r="D24" s="41"/>
      <c r="E24" s="79"/>
      <c r="F24" s="79"/>
      <c r="G24" s="79"/>
      <c r="H24" s="4"/>
      <c r="I24" s="4"/>
    </row>
    <row r="25" spans="1:10" s="5" customFormat="1" ht="21" customHeight="1" x14ac:dyDescent="0.2">
      <c r="A25" s="41" t="s">
        <v>74</v>
      </c>
      <c r="B25" s="121"/>
      <c r="C25" s="121"/>
      <c r="D25" s="41" t="s">
        <v>87</v>
      </c>
      <c r="E25" s="109"/>
      <c r="F25" s="109"/>
      <c r="G25" s="109"/>
    </row>
    <row r="26" spans="1:10" ht="8.25" customHeight="1" x14ac:dyDescent="0.25">
      <c r="B26" s="2"/>
      <c r="C26" s="2"/>
      <c r="D26" s="2"/>
      <c r="E26" s="2"/>
      <c r="F26" s="2"/>
      <c r="G26" s="2"/>
      <c r="H26" s="4"/>
      <c r="I26" s="4"/>
    </row>
    <row r="27" spans="1:10" ht="30.75" customHeight="1" x14ac:dyDescent="0.2">
      <c r="A27" s="112" t="s">
        <v>75</v>
      </c>
      <c r="B27" s="113"/>
      <c r="C27" s="113"/>
      <c r="D27" s="113"/>
      <c r="E27" s="113"/>
      <c r="F27" s="113"/>
      <c r="G27" s="113"/>
      <c r="H27" s="113"/>
      <c r="I27" s="113"/>
      <c r="J27" s="114"/>
    </row>
    <row r="28" spans="1:10" ht="10.5" customHeight="1" x14ac:dyDescent="0.25">
      <c r="C28" s="2"/>
      <c r="D28" s="2"/>
      <c r="E28" s="2"/>
      <c r="F28" s="2"/>
    </row>
    <row r="29" spans="1:10" s="3" customFormat="1" ht="18" x14ac:dyDescent="0.25">
      <c r="A29" s="3" t="s">
        <v>40</v>
      </c>
      <c r="B29" s="3" t="s">
        <v>39</v>
      </c>
      <c r="C29" s="3" t="s">
        <v>38</v>
      </c>
      <c r="D29" s="3" t="s">
        <v>34</v>
      </c>
      <c r="E29" s="3" t="s">
        <v>35</v>
      </c>
      <c r="F29" s="3" t="s">
        <v>36</v>
      </c>
      <c r="G29" s="3" t="s">
        <v>41</v>
      </c>
      <c r="H29" s="3" t="s">
        <v>4</v>
      </c>
      <c r="I29" s="3" t="s">
        <v>44</v>
      </c>
      <c r="J29" s="3" t="s">
        <v>43</v>
      </c>
    </row>
    <row r="30" spans="1:10" ht="12.75" customHeight="1" x14ac:dyDescent="0.2">
      <c r="D30" s="1" t="s">
        <v>37</v>
      </c>
      <c r="E30" s="1" t="s">
        <v>37</v>
      </c>
      <c r="F30" s="1" t="s">
        <v>37</v>
      </c>
      <c r="I30" s="1" t="s">
        <v>42</v>
      </c>
      <c r="J30" s="1" t="s">
        <v>42</v>
      </c>
    </row>
    <row r="31" spans="1:10" ht="12.75" customHeight="1" x14ac:dyDescent="0.2">
      <c r="C31" s="77" t="s">
        <v>94</v>
      </c>
      <c r="D31" s="120" t="s">
        <v>76</v>
      </c>
      <c r="E31" s="120"/>
      <c r="F31" s="120"/>
    </row>
    <row r="32" spans="1:10" ht="15.75" x14ac:dyDescent="0.25">
      <c r="A32" s="42" t="s">
        <v>11</v>
      </c>
      <c r="B32" s="42" t="s">
        <v>11</v>
      </c>
      <c r="C32" s="42" t="s">
        <v>11</v>
      </c>
      <c r="D32" s="42">
        <f>VLOOKUP($A32,GesperrteVorlage!$A$27:$E$39,3,FALSE)</f>
        <v>0</v>
      </c>
      <c r="E32" s="42">
        <f>VLOOKUP($A32,GesperrteVorlage!$A$27:$E$39,4,FALSE)</f>
        <v>0</v>
      </c>
      <c r="F32" s="42">
        <f>VLOOKUP($A32,GesperrteVorlage!$A$27:$E$39,5,FALSE)</f>
        <v>0</v>
      </c>
      <c r="G32" s="43"/>
      <c r="H32" s="44">
        <v>0</v>
      </c>
      <c r="I32" s="45">
        <f>IF(H32=0, 0, VLOOKUP(A32,GesperrteVorlage!$A$27:$B$38,2,0))</f>
        <v>0</v>
      </c>
      <c r="J32" s="45">
        <f>IF(H32=0, 0, H32*I32)</f>
        <v>0</v>
      </c>
    </row>
    <row r="33" spans="1:12" ht="9.75" customHeight="1" x14ac:dyDescent="0.25">
      <c r="A33" s="2"/>
      <c r="B33" s="2"/>
      <c r="C33" s="2"/>
      <c r="D33" s="2"/>
      <c r="E33" s="2"/>
      <c r="F33" s="2"/>
      <c r="H33" s="46"/>
      <c r="I33" s="2"/>
      <c r="J33" s="2"/>
      <c r="K33" s="2"/>
    </row>
    <row r="34" spans="1:12" ht="15.75" x14ac:dyDescent="0.25">
      <c r="A34" s="42" t="s">
        <v>11</v>
      </c>
      <c r="B34" s="42" t="s">
        <v>11</v>
      </c>
      <c r="C34" s="42" t="s">
        <v>11</v>
      </c>
      <c r="D34" s="42">
        <f>VLOOKUP($A34,GesperrteVorlage!$A$27:$E$39,3,FALSE)</f>
        <v>0</v>
      </c>
      <c r="E34" s="42">
        <f>VLOOKUP($A34,GesperrteVorlage!$A$27:$E$39,4,FALSE)</f>
        <v>0</v>
      </c>
      <c r="F34" s="42">
        <f>VLOOKUP($A34,GesperrteVorlage!$A$27:$E$39,5,FALSE)</f>
        <v>0</v>
      </c>
      <c r="G34" s="43" t="s">
        <v>21</v>
      </c>
      <c r="H34" s="44">
        <v>0</v>
      </c>
      <c r="I34" s="45">
        <f>IF(H34=0, 0, VLOOKUP(A34,GesperrteVorlage!$A$27:$B$38,2,0))</f>
        <v>0</v>
      </c>
      <c r="J34" s="45">
        <f>IF(H34=0, 0, H34*I34)</f>
        <v>0</v>
      </c>
    </row>
    <row r="35" spans="1:12" ht="9.75" customHeight="1" x14ac:dyDescent="0.25">
      <c r="A35" s="2"/>
      <c r="B35" s="2"/>
      <c r="C35" s="2"/>
      <c r="D35" s="2"/>
      <c r="E35" s="2"/>
      <c r="F35" s="2"/>
      <c r="H35" s="46"/>
      <c r="I35" s="2"/>
      <c r="J35" s="2"/>
      <c r="K35" s="2"/>
      <c r="L35" s="2"/>
    </row>
    <row r="36" spans="1:12" ht="15.75" x14ac:dyDescent="0.25">
      <c r="A36" s="42" t="s">
        <v>11</v>
      </c>
      <c r="B36" s="42" t="s">
        <v>11</v>
      </c>
      <c r="C36" s="42" t="s">
        <v>11</v>
      </c>
      <c r="D36" s="42">
        <f>VLOOKUP($A36,GesperrteVorlage!$A$27:$E$39,3,FALSE)</f>
        <v>0</v>
      </c>
      <c r="E36" s="42">
        <f>VLOOKUP($A36,GesperrteVorlage!$A$27:$E$39,4,FALSE)</f>
        <v>0</v>
      </c>
      <c r="F36" s="42">
        <f>VLOOKUP($A36,GesperrteVorlage!$A$27:$E$39,5,FALSE)</f>
        <v>0</v>
      </c>
      <c r="G36" s="43" t="s">
        <v>21</v>
      </c>
      <c r="H36" s="44">
        <v>0</v>
      </c>
      <c r="I36" s="45">
        <f>IF(H36=0, 0, VLOOKUP(A36,GesperrteVorlage!$A$27:$B$38,2,0))</f>
        <v>0</v>
      </c>
      <c r="J36" s="45">
        <f>IF(H36=0, 0, H36*I36)</f>
        <v>0</v>
      </c>
    </row>
    <row r="37" spans="1:12" ht="9.75" customHeight="1" x14ac:dyDescent="0.25">
      <c r="A37" s="2"/>
      <c r="B37" s="2"/>
      <c r="C37" s="2"/>
      <c r="D37" s="2"/>
      <c r="E37" s="2"/>
      <c r="F37" s="2"/>
      <c r="H37" s="46"/>
      <c r="I37" s="2"/>
      <c r="J37" s="2"/>
      <c r="K37" s="2"/>
    </row>
    <row r="38" spans="1:12" ht="15.75" x14ac:dyDescent="0.25">
      <c r="A38" s="42" t="s">
        <v>11</v>
      </c>
      <c r="B38" s="42" t="s">
        <v>11</v>
      </c>
      <c r="C38" s="42" t="s">
        <v>11</v>
      </c>
      <c r="D38" s="42">
        <f>VLOOKUP($A38,GesperrteVorlage!$A$27:$E$39,3,FALSE)</f>
        <v>0</v>
      </c>
      <c r="E38" s="42">
        <f>VLOOKUP($A38,GesperrteVorlage!$A$27:$E$39,4,FALSE)</f>
        <v>0</v>
      </c>
      <c r="F38" s="42">
        <f>VLOOKUP($A38,GesperrteVorlage!$A$27:$E$39,5,FALSE)</f>
        <v>0</v>
      </c>
      <c r="G38" s="43" t="s">
        <v>21</v>
      </c>
      <c r="H38" s="44">
        <v>0</v>
      </c>
      <c r="I38" s="45">
        <f>IF(H38=0, 0, VLOOKUP(A38,GesperrteVorlage!$A$27:$B$38,2,0))</f>
        <v>0</v>
      </c>
      <c r="J38" s="45">
        <f>IF(H38=0, 0, H38*I38)</f>
        <v>0</v>
      </c>
      <c r="K38" s="2"/>
    </row>
    <row r="39" spans="1:12" ht="9.75" customHeight="1" x14ac:dyDescent="0.25">
      <c r="A39" s="2"/>
      <c r="B39" s="2"/>
      <c r="C39" s="2"/>
      <c r="D39" s="2"/>
      <c r="E39" s="2"/>
      <c r="F39" s="2"/>
      <c r="H39" s="46"/>
      <c r="I39" s="2"/>
      <c r="J39" s="2"/>
    </row>
    <row r="40" spans="1:12" ht="15.75" x14ac:dyDescent="0.25">
      <c r="A40" s="42" t="s">
        <v>11</v>
      </c>
      <c r="B40" s="42" t="s">
        <v>11</v>
      </c>
      <c r="C40" s="42" t="s">
        <v>11</v>
      </c>
      <c r="D40" s="42">
        <f>VLOOKUP($A40,GesperrteVorlage!$A$27:$E$39,3,FALSE)</f>
        <v>0</v>
      </c>
      <c r="E40" s="42">
        <f>VLOOKUP($A40,GesperrteVorlage!$A$27:$E$39,4,FALSE)</f>
        <v>0</v>
      </c>
      <c r="F40" s="42">
        <f>VLOOKUP($A40,GesperrteVorlage!$A$27:$E$39,5,FALSE)</f>
        <v>0</v>
      </c>
      <c r="G40" s="43" t="s">
        <v>21</v>
      </c>
      <c r="H40" s="44">
        <v>0</v>
      </c>
      <c r="I40" s="45">
        <f>IF(H40=0, 0, VLOOKUP(A40,GesperrteVorlage!$A$27:$B$38,2,0))</f>
        <v>0</v>
      </c>
      <c r="J40" s="45">
        <f>IF(H40=0, 0, H40*I40)</f>
        <v>0</v>
      </c>
    </row>
    <row r="41" spans="1:12" ht="9.75" customHeight="1" x14ac:dyDescent="0.25">
      <c r="A41" s="2"/>
      <c r="B41" s="2"/>
      <c r="C41" s="2"/>
      <c r="D41" s="2"/>
      <c r="E41" s="2"/>
      <c r="F41" s="2"/>
      <c r="H41" s="46"/>
      <c r="I41" s="45"/>
    </row>
    <row r="42" spans="1:12" ht="15.75" x14ac:dyDescent="0.25">
      <c r="A42" s="42" t="s">
        <v>11</v>
      </c>
      <c r="B42" s="42" t="s">
        <v>11</v>
      </c>
      <c r="C42" s="42" t="s">
        <v>11</v>
      </c>
      <c r="D42" s="42">
        <f>VLOOKUP($A42,GesperrteVorlage!$A$27:$E$39,3,FALSE)</f>
        <v>0</v>
      </c>
      <c r="E42" s="42">
        <f>VLOOKUP($A42,GesperrteVorlage!$A$27:$E$39,4,FALSE)</f>
        <v>0</v>
      </c>
      <c r="F42" s="42">
        <f>VLOOKUP($A42,GesperrteVorlage!$A$27:$E$39,5,FALSE)</f>
        <v>0</v>
      </c>
      <c r="G42" s="43" t="s">
        <v>21</v>
      </c>
      <c r="H42" s="44">
        <v>0</v>
      </c>
      <c r="I42" s="45">
        <f>IF(H42=0, 0, VLOOKUP(A42,GesperrteVorlage!$A$27:$B$38,2,0))</f>
        <v>0</v>
      </c>
      <c r="J42" s="45">
        <f>IF(H42=0, 0, H42*I42)</f>
        <v>0</v>
      </c>
    </row>
    <row r="43" spans="1:12" ht="9.75" customHeight="1" x14ac:dyDescent="0.25">
      <c r="A43" s="2"/>
      <c r="B43" s="2"/>
      <c r="C43" s="2"/>
      <c r="D43" s="2"/>
      <c r="E43" s="2"/>
      <c r="F43" s="2"/>
      <c r="H43" s="46"/>
      <c r="I43" s="45"/>
    </row>
    <row r="44" spans="1:12" ht="15.75" x14ac:dyDescent="0.25">
      <c r="A44" s="42" t="s">
        <v>11</v>
      </c>
      <c r="B44" s="42" t="s">
        <v>11</v>
      </c>
      <c r="C44" s="42" t="s">
        <v>11</v>
      </c>
      <c r="D44" s="42">
        <f>VLOOKUP($A44,GesperrteVorlage!$A$27:$E$39,3,FALSE)</f>
        <v>0</v>
      </c>
      <c r="E44" s="42">
        <f>VLOOKUP($A44,GesperrteVorlage!$A$27:$E$39,4,FALSE)</f>
        <v>0</v>
      </c>
      <c r="F44" s="42">
        <f>VLOOKUP($A44,GesperrteVorlage!$A$27:$E$39,5,FALSE)</f>
        <v>0</v>
      </c>
      <c r="G44" s="43" t="s">
        <v>21</v>
      </c>
      <c r="H44" s="44">
        <v>0</v>
      </c>
      <c r="I44" s="45">
        <f>IF(H44=0, 0, VLOOKUP(A44,GesperrteVorlage!$A$27:$B$38,2,0))</f>
        <v>0</v>
      </c>
      <c r="J44" s="45">
        <f>IF(H44=0, 0, H44*I44)</f>
        <v>0</v>
      </c>
    </row>
    <row r="45" spans="1:12" ht="9.75" customHeight="1" x14ac:dyDescent="0.25">
      <c r="A45" s="2"/>
      <c r="B45" s="2"/>
      <c r="C45" s="2"/>
      <c r="D45" s="2"/>
      <c r="E45" s="2"/>
      <c r="F45" s="2"/>
      <c r="H45" s="46"/>
      <c r="I45" s="45"/>
    </row>
    <row r="46" spans="1:12" ht="15.75" x14ac:dyDescent="0.25">
      <c r="A46" s="42" t="s">
        <v>11</v>
      </c>
      <c r="B46" s="42" t="s">
        <v>11</v>
      </c>
      <c r="C46" s="42" t="s">
        <v>11</v>
      </c>
      <c r="D46" s="42">
        <f>VLOOKUP($A46,GesperrteVorlage!$A$27:$E$39,3,FALSE)</f>
        <v>0</v>
      </c>
      <c r="E46" s="42">
        <f>VLOOKUP($A46,GesperrteVorlage!$A$27:$E$39,4,FALSE)</f>
        <v>0</v>
      </c>
      <c r="F46" s="42">
        <f>VLOOKUP($A46,GesperrteVorlage!$A$27:$E$39,5,FALSE)</f>
        <v>0</v>
      </c>
      <c r="G46" s="43" t="s">
        <v>21</v>
      </c>
      <c r="H46" s="44">
        <v>0</v>
      </c>
      <c r="I46" s="45">
        <f>IF(H46=0, 0, VLOOKUP(A46,GesperrteVorlage!$A$27:$B$38,2,0))</f>
        <v>0</v>
      </c>
      <c r="J46" s="45">
        <f>IF(H46=0, 0, H46*I46)</f>
        <v>0</v>
      </c>
    </row>
    <row r="47" spans="1:12" ht="9.75" customHeight="1" x14ac:dyDescent="0.25">
      <c r="A47" s="2"/>
      <c r="B47" s="2"/>
      <c r="C47" s="2"/>
      <c r="D47" s="2"/>
      <c r="E47" s="2"/>
      <c r="F47" s="2"/>
      <c r="H47" s="46"/>
      <c r="I47" s="45"/>
    </row>
    <row r="48" spans="1:12" ht="15.75" x14ac:dyDescent="0.25">
      <c r="A48" s="42" t="s">
        <v>11</v>
      </c>
      <c r="B48" s="42" t="s">
        <v>11</v>
      </c>
      <c r="C48" s="42" t="s">
        <v>11</v>
      </c>
      <c r="D48" s="42">
        <f>VLOOKUP($A48,GesperrteVorlage!$A$27:$E$39,3,FALSE)</f>
        <v>0</v>
      </c>
      <c r="E48" s="42">
        <f>VLOOKUP($A48,GesperrteVorlage!$A$27:$E$39,4,FALSE)</f>
        <v>0</v>
      </c>
      <c r="F48" s="42">
        <f>VLOOKUP($A48,GesperrteVorlage!$A$27:$E$39,5,FALSE)</f>
        <v>0</v>
      </c>
      <c r="G48" s="43" t="s">
        <v>21</v>
      </c>
      <c r="H48" s="44">
        <v>0</v>
      </c>
      <c r="I48" s="45">
        <f>IF(H48=0, 0, VLOOKUP(A48,GesperrteVorlage!$A$27:$B$38,2,0))</f>
        <v>0</v>
      </c>
      <c r="J48" s="45">
        <f>IF(H48=0, 0, H48*I48)</f>
        <v>0</v>
      </c>
    </row>
    <row r="49" spans="1:10" ht="9.75" customHeight="1" x14ac:dyDescent="0.25">
      <c r="A49" s="2"/>
      <c r="B49" s="2"/>
      <c r="C49" s="2"/>
      <c r="D49" s="2"/>
      <c r="E49" s="2"/>
      <c r="F49" s="2"/>
      <c r="H49" s="46"/>
      <c r="I49" s="45"/>
    </row>
    <row r="50" spans="1:10" ht="15.75" x14ac:dyDescent="0.25">
      <c r="A50" s="42" t="s">
        <v>11</v>
      </c>
      <c r="B50" s="42" t="s">
        <v>11</v>
      </c>
      <c r="C50" s="42" t="s">
        <v>11</v>
      </c>
      <c r="D50" s="42">
        <f>VLOOKUP($A50,GesperrteVorlage!$A$27:$E$39,3,FALSE)</f>
        <v>0</v>
      </c>
      <c r="E50" s="42">
        <f>VLOOKUP($A50,GesperrteVorlage!$A$27:$E$39,4,FALSE)</f>
        <v>0</v>
      </c>
      <c r="F50" s="42">
        <f>VLOOKUP($A50,GesperrteVorlage!$A$27:$E$39,5,FALSE)</f>
        <v>0</v>
      </c>
      <c r="G50" s="43" t="s">
        <v>21</v>
      </c>
      <c r="H50" s="44">
        <v>0</v>
      </c>
      <c r="I50" s="45">
        <f>IF(H50=0, 0, VLOOKUP(A50,GesperrteVorlage!$A$27:$B$38,2,0))</f>
        <v>0</v>
      </c>
      <c r="J50" s="45">
        <f>IF(H50=0, 0, H50*I50)</f>
        <v>0</v>
      </c>
    </row>
    <row r="51" spans="1:10" ht="9.75" customHeight="1" x14ac:dyDescent="0.25">
      <c r="A51" s="2"/>
      <c r="B51" s="2"/>
      <c r="C51" s="2"/>
      <c r="D51" s="2"/>
      <c r="E51" s="2"/>
      <c r="F51" s="2"/>
      <c r="H51" s="46"/>
      <c r="I51" s="45"/>
    </row>
    <row r="52" spans="1:10" ht="15.75" x14ac:dyDescent="0.25">
      <c r="A52" s="42" t="s">
        <v>11</v>
      </c>
      <c r="B52" s="42" t="s">
        <v>11</v>
      </c>
      <c r="C52" s="42" t="s">
        <v>11</v>
      </c>
      <c r="D52" s="42">
        <f>VLOOKUP($A52,GesperrteVorlage!$A$27:$E$39,3,FALSE)</f>
        <v>0</v>
      </c>
      <c r="E52" s="42">
        <f>VLOOKUP($A52,GesperrteVorlage!$A$27:$E$39,4,FALSE)</f>
        <v>0</v>
      </c>
      <c r="F52" s="42">
        <f>VLOOKUP($A52,GesperrteVorlage!$A$27:$E$39,5,FALSE)</f>
        <v>0</v>
      </c>
      <c r="G52" s="43" t="s">
        <v>21</v>
      </c>
      <c r="H52" s="44">
        <v>0</v>
      </c>
      <c r="I52" s="45">
        <f>IF(H52=0, 0, VLOOKUP(A52,GesperrteVorlage!$A$27:$B$38,2,0))</f>
        <v>0</v>
      </c>
      <c r="J52" s="45">
        <f>IF(H52=0, 0, H52*I52)</f>
        <v>0</v>
      </c>
    </row>
    <row r="53" spans="1:10" ht="9.75" customHeight="1" x14ac:dyDescent="0.25">
      <c r="A53" s="2"/>
      <c r="B53" s="2"/>
      <c r="C53" s="2"/>
      <c r="D53" s="2"/>
      <c r="E53" s="2"/>
      <c r="F53" s="2"/>
      <c r="H53" s="46"/>
      <c r="I53" s="45"/>
    </row>
    <row r="54" spans="1:10" ht="15.75" x14ac:dyDescent="0.25">
      <c r="A54" s="42" t="s">
        <v>11</v>
      </c>
      <c r="B54" s="42" t="s">
        <v>11</v>
      </c>
      <c r="C54" s="42" t="s">
        <v>11</v>
      </c>
      <c r="D54" s="42">
        <f>VLOOKUP($A54,GesperrteVorlage!$A$27:$E$39,3,FALSE)</f>
        <v>0</v>
      </c>
      <c r="E54" s="42">
        <f>VLOOKUP($A54,GesperrteVorlage!$A$27:$E$39,4,FALSE)</f>
        <v>0</v>
      </c>
      <c r="F54" s="42">
        <f>VLOOKUP($A54,GesperrteVorlage!$A$27:$E$39,5,FALSE)</f>
        <v>0</v>
      </c>
      <c r="G54" s="43" t="s">
        <v>21</v>
      </c>
      <c r="H54" s="44">
        <v>0</v>
      </c>
      <c r="I54" s="45">
        <f>IF(H54=0, 0, VLOOKUP(A54,GesperrteVorlage!$A$27:$B$38,2,0))</f>
        <v>0</v>
      </c>
      <c r="J54" s="45">
        <f>IF(H54=0, 0, H54*I54)</f>
        <v>0</v>
      </c>
    </row>
    <row r="55" spans="1:10" ht="9.75" customHeight="1" x14ac:dyDescent="0.25">
      <c r="A55" s="47"/>
      <c r="B55" s="47"/>
      <c r="C55" s="47"/>
      <c r="D55" s="47"/>
      <c r="E55" s="47"/>
      <c r="F55" s="47"/>
      <c r="G55" s="48"/>
      <c r="H55" s="49"/>
      <c r="I55" s="50"/>
      <c r="J55" s="48"/>
    </row>
    <row r="56" spans="1:10" ht="6.75" customHeight="1" x14ac:dyDescent="0.25">
      <c r="C56" s="2"/>
      <c r="D56" s="2"/>
      <c r="E56" s="2"/>
      <c r="F56" s="2"/>
      <c r="G56" s="2"/>
      <c r="H56" s="45"/>
    </row>
    <row r="57" spans="1:10" ht="18.75" thickBot="1" x14ac:dyDescent="0.3">
      <c r="B57" s="2"/>
      <c r="D57" s="51"/>
      <c r="E57" s="51"/>
      <c r="F57" s="51"/>
      <c r="G57" s="2"/>
      <c r="H57" s="45"/>
      <c r="I57" s="52" t="s">
        <v>22</v>
      </c>
      <c r="J57" s="53">
        <f>SUM(J32:J46)</f>
        <v>0</v>
      </c>
    </row>
    <row r="58" spans="1:10" ht="13.5" customHeight="1" thickTop="1" x14ac:dyDescent="0.25">
      <c r="B58" s="2"/>
      <c r="D58" s="51"/>
      <c r="E58" s="51"/>
      <c r="F58" s="51"/>
      <c r="G58" s="2"/>
      <c r="H58" s="45"/>
      <c r="I58" s="52"/>
      <c r="J58" s="54"/>
    </row>
    <row r="59" spans="1:10" ht="23.25" customHeight="1" x14ac:dyDescent="0.2">
      <c r="A59" s="112" t="s">
        <v>56</v>
      </c>
      <c r="B59" s="113"/>
      <c r="C59" s="113"/>
      <c r="D59" s="113"/>
      <c r="E59" s="113"/>
      <c r="F59" s="113"/>
      <c r="G59" s="113"/>
      <c r="H59" s="113"/>
      <c r="I59" s="113"/>
      <c r="J59" s="114"/>
    </row>
    <row r="60" spans="1:10" ht="18" x14ac:dyDescent="0.25">
      <c r="B60" s="2"/>
      <c r="C60" s="2"/>
      <c r="D60" s="2"/>
      <c r="E60" s="2"/>
      <c r="F60" s="2"/>
      <c r="H60" s="3" t="s">
        <v>4</v>
      </c>
      <c r="J60" s="3" t="s">
        <v>44</v>
      </c>
    </row>
    <row r="61" spans="1:10" ht="12.75" customHeight="1" x14ac:dyDescent="0.25">
      <c r="B61" s="2"/>
      <c r="C61" s="2"/>
      <c r="D61" s="2"/>
      <c r="E61" s="2"/>
      <c r="F61" s="2"/>
      <c r="H61" s="2"/>
      <c r="I61" s="45"/>
      <c r="J61" s="1" t="s">
        <v>42</v>
      </c>
    </row>
    <row r="62" spans="1:10" ht="16.5" x14ac:dyDescent="0.3">
      <c r="A62" s="55" t="s">
        <v>66</v>
      </c>
      <c r="B62" s="56"/>
      <c r="C62" s="57"/>
      <c r="D62" s="58"/>
      <c r="E62" s="58"/>
      <c r="F62" s="59"/>
      <c r="G62" s="57"/>
      <c r="H62" s="57"/>
      <c r="I62" s="60"/>
      <c r="J62" s="61"/>
    </row>
    <row r="63" spans="1:10" ht="16.5" customHeight="1" x14ac:dyDescent="0.25">
      <c r="A63" s="110" t="s">
        <v>11</v>
      </c>
      <c r="B63" s="111"/>
      <c r="C63" s="111"/>
      <c r="D63" s="111"/>
      <c r="E63" s="111"/>
      <c r="F63" s="111"/>
      <c r="G63" s="111"/>
      <c r="H63" s="44">
        <v>0</v>
      </c>
      <c r="I63" s="62"/>
      <c r="J63" s="63">
        <f>VLOOKUP(A63,GesperrteVorlage!A66:B67,2,FALSE)*H63</f>
        <v>0</v>
      </c>
    </row>
    <row r="64" spans="1:10" ht="9" customHeight="1" x14ac:dyDescent="0.3">
      <c r="A64" s="64"/>
      <c r="B64" s="65"/>
      <c r="I64" s="62"/>
      <c r="J64" s="63"/>
    </row>
    <row r="65" spans="1:10" ht="16.5" x14ac:dyDescent="0.3">
      <c r="A65" s="66" t="s">
        <v>67</v>
      </c>
      <c r="B65" s="65"/>
      <c r="I65" s="62"/>
      <c r="J65" s="67"/>
    </row>
    <row r="66" spans="1:10" ht="15.75" x14ac:dyDescent="0.25">
      <c r="A66" s="110" t="s">
        <v>11</v>
      </c>
      <c r="B66" s="111"/>
      <c r="C66" s="111"/>
      <c r="D66" s="111"/>
      <c r="E66" s="111"/>
      <c r="F66" s="111"/>
      <c r="G66" s="111"/>
      <c r="H66" s="44">
        <v>0</v>
      </c>
      <c r="I66" s="62"/>
      <c r="J66" s="63">
        <f>VLOOKUP(A66,GesperrteVorlage!A55:B65,2,FALSE)*H66</f>
        <v>0</v>
      </c>
    </row>
    <row r="67" spans="1:10" ht="9" customHeight="1" x14ac:dyDescent="0.3">
      <c r="A67" s="64"/>
      <c r="B67" s="65"/>
      <c r="I67" s="62"/>
      <c r="J67" s="63"/>
    </row>
    <row r="68" spans="1:10" ht="16.5" x14ac:dyDescent="0.3">
      <c r="A68" s="66" t="s">
        <v>71</v>
      </c>
      <c r="B68" s="65"/>
      <c r="I68" s="62"/>
      <c r="J68" s="63"/>
    </row>
    <row r="69" spans="1:10" ht="15.75" x14ac:dyDescent="0.25">
      <c r="A69" s="68"/>
      <c r="B69" s="42"/>
      <c r="C69" s="42"/>
      <c r="D69" s="42"/>
      <c r="E69" s="42"/>
      <c r="F69" s="42"/>
      <c r="G69" s="42"/>
      <c r="H69" s="42"/>
      <c r="I69" s="62"/>
      <c r="J69" s="63"/>
    </row>
    <row r="70" spans="1:10" ht="15.75" x14ac:dyDescent="0.25">
      <c r="A70" s="68"/>
      <c r="B70" s="42"/>
      <c r="C70" s="42"/>
      <c r="D70" s="42"/>
      <c r="E70" s="42"/>
      <c r="F70" s="42"/>
      <c r="G70" s="42"/>
      <c r="H70" s="42"/>
      <c r="I70" s="62"/>
      <c r="J70" s="63"/>
    </row>
    <row r="71" spans="1:10" ht="15.75" x14ac:dyDescent="0.25">
      <c r="A71" s="68"/>
      <c r="B71" s="42"/>
      <c r="C71" s="42"/>
      <c r="D71" s="42"/>
      <c r="E71" s="42"/>
      <c r="F71" s="42"/>
      <c r="G71" s="42"/>
      <c r="H71" s="42"/>
      <c r="I71" s="62"/>
      <c r="J71" s="63"/>
    </row>
    <row r="72" spans="1:10" ht="15.75" x14ac:dyDescent="0.25">
      <c r="A72" s="68"/>
      <c r="B72" s="42"/>
      <c r="C72" s="42"/>
      <c r="D72" s="42"/>
      <c r="E72" s="42"/>
      <c r="F72" s="42"/>
      <c r="G72" s="42"/>
      <c r="H72" s="42"/>
      <c r="I72" s="62"/>
      <c r="J72" s="63"/>
    </row>
    <row r="73" spans="1:10" ht="15.75" x14ac:dyDescent="0.25">
      <c r="A73" s="68"/>
      <c r="B73" s="42"/>
      <c r="C73" s="42"/>
      <c r="D73" s="42"/>
      <c r="E73" s="42"/>
      <c r="F73" s="42"/>
      <c r="G73" s="42"/>
      <c r="H73" s="42"/>
      <c r="I73" s="62"/>
      <c r="J73" s="63"/>
    </row>
    <row r="74" spans="1:10" ht="15.75" x14ac:dyDescent="0.25">
      <c r="A74" s="68"/>
      <c r="B74" s="42"/>
      <c r="C74" s="42"/>
      <c r="D74" s="42"/>
      <c r="E74" s="42"/>
      <c r="F74" s="42"/>
      <c r="G74" s="42"/>
      <c r="H74" s="42"/>
      <c r="I74" s="62"/>
      <c r="J74" s="63"/>
    </row>
    <row r="75" spans="1:10" ht="15.75" x14ac:dyDescent="0.25">
      <c r="A75" s="68"/>
      <c r="B75" s="42"/>
      <c r="C75" s="42"/>
      <c r="D75" s="42"/>
      <c r="E75" s="42"/>
      <c r="F75" s="42"/>
      <c r="G75" s="42"/>
      <c r="H75" s="42"/>
      <c r="I75" s="62"/>
      <c r="J75" s="63"/>
    </row>
    <row r="76" spans="1:10" ht="15.75" x14ac:dyDescent="0.25">
      <c r="A76" s="68"/>
      <c r="B76" s="42"/>
      <c r="C76" s="42"/>
      <c r="D76" s="42"/>
      <c r="E76" s="42"/>
      <c r="F76" s="42"/>
      <c r="G76" s="42"/>
      <c r="H76" s="42"/>
      <c r="I76" s="62"/>
      <c r="J76" s="63"/>
    </row>
    <row r="77" spans="1:10" ht="15.75" x14ac:dyDescent="0.25">
      <c r="A77" s="68"/>
      <c r="B77" s="42"/>
      <c r="C77" s="42"/>
      <c r="D77" s="42"/>
      <c r="E77" s="42"/>
      <c r="F77" s="42"/>
      <c r="G77" s="42"/>
      <c r="H77" s="42"/>
      <c r="I77" s="62"/>
      <c r="J77" s="63"/>
    </row>
    <row r="78" spans="1:10" ht="15.75" x14ac:dyDescent="0.25">
      <c r="A78" s="68"/>
      <c r="B78" s="42"/>
      <c r="C78" s="42"/>
      <c r="D78" s="42"/>
      <c r="E78" s="42"/>
      <c r="F78" s="42"/>
      <c r="G78" s="42"/>
      <c r="H78" s="42"/>
      <c r="I78" s="62"/>
      <c r="J78" s="63"/>
    </row>
    <row r="79" spans="1:10" ht="15.75" x14ac:dyDescent="0.25">
      <c r="A79" s="68"/>
      <c r="B79" s="42"/>
      <c r="C79" s="42"/>
      <c r="D79" s="42"/>
      <c r="E79" s="42"/>
      <c r="F79" s="42"/>
      <c r="G79" s="42"/>
      <c r="H79" s="42"/>
      <c r="I79" s="62"/>
      <c r="J79" s="63"/>
    </row>
    <row r="80" spans="1:10" ht="15.75" x14ac:dyDescent="0.25">
      <c r="A80" s="69"/>
      <c r="B80" s="47"/>
      <c r="C80" s="47"/>
      <c r="D80" s="48"/>
      <c r="E80" s="48"/>
      <c r="F80" s="48"/>
      <c r="G80" s="48"/>
      <c r="H80" s="48"/>
      <c r="I80" s="48"/>
      <c r="J80" s="70"/>
    </row>
    <row r="81" spans="1:10" ht="8.25" customHeight="1" x14ac:dyDescent="0.25">
      <c r="C81" s="2"/>
      <c r="D81" s="2"/>
      <c r="E81" s="2"/>
      <c r="F81" s="2"/>
      <c r="G81" s="2"/>
      <c r="H81" s="45"/>
      <c r="I81" s="45"/>
    </row>
    <row r="82" spans="1:10" ht="18.75" thickBot="1" x14ac:dyDescent="0.3">
      <c r="C82" s="51"/>
      <c r="D82" s="51"/>
      <c r="E82" s="51"/>
      <c r="F82" s="51"/>
      <c r="G82" s="2"/>
      <c r="H82" s="45"/>
      <c r="I82" s="52" t="s">
        <v>22</v>
      </c>
      <c r="J82" s="53">
        <f>SUM( J62:J79)</f>
        <v>0</v>
      </c>
    </row>
    <row r="83" spans="1:10" ht="13.5" thickTop="1" x14ac:dyDescent="0.2"/>
    <row r="84" spans="1:10" ht="27" customHeight="1" thickBot="1" x14ac:dyDescent="0.3">
      <c r="A84" s="71" t="s">
        <v>72</v>
      </c>
      <c r="B84" s="72" t="s">
        <v>73</v>
      </c>
      <c r="C84" s="73"/>
      <c r="I84" s="52" t="s">
        <v>68</v>
      </c>
      <c r="J84" s="53">
        <f>J82+J57</f>
        <v>0</v>
      </c>
    </row>
    <row r="85" spans="1:10" ht="7.5" customHeight="1" thickTop="1" x14ac:dyDescent="0.2"/>
    <row r="86" spans="1:10" ht="15" customHeight="1" x14ac:dyDescent="0.25">
      <c r="I86" s="74" t="s">
        <v>92</v>
      </c>
      <c r="J86" s="75">
        <f>J84-J87</f>
        <v>0</v>
      </c>
    </row>
    <row r="87" spans="1:10" ht="15" customHeight="1" x14ac:dyDescent="0.25">
      <c r="I87" s="74" t="s">
        <v>70</v>
      </c>
      <c r="J87" s="76">
        <f>J84/GesperrteVorlage!A76</f>
        <v>0</v>
      </c>
    </row>
    <row r="101" spans="2:2" x14ac:dyDescent="0.2">
      <c r="B101" s="34"/>
    </row>
    <row r="103" spans="2:2" x14ac:dyDescent="0.2">
      <c r="B103" s="34"/>
    </row>
    <row r="105" spans="2:2" x14ac:dyDescent="0.2">
      <c r="B105" s="34"/>
    </row>
    <row r="107" spans="2:2" x14ac:dyDescent="0.2">
      <c r="B107" s="34"/>
    </row>
    <row r="109" spans="2:2" x14ac:dyDescent="0.2">
      <c r="B109" s="34"/>
    </row>
  </sheetData>
  <sheetProtection algorithmName="SHA-512" hashValue="q3weF3O0dGOwC/uMmbWJJctTO22BxnpQiFwTFTxM1nbRB+2XEhLpiDZZL/N7+v19fnio7fDEAE05pkYRL19Pxw==" saltValue="5k4Yk9GEbNsDNpXvTtrgow==" spinCount="100000" sheet="1" selectLockedCells="1"/>
  <protectedRanges>
    <protectedRange sqref="H63 H66 A32:F55 H32:H55" name="BESTELLUNG"/>
    <protectedRange sqref="B17 E17 E19 E23 E25 E21 B21" name="BereichEMail"/>
  </protectedRanges>
  <mergeCells count="24">
    <mergeCell ref="A10:H10"/>
    <mergeCell ref="B12:C12"/>
    <mergeCell ref="E12:G12"/>
    <mergeCell ref="B13:C13"/>
    <mergeCell ref="D31:F31"/>
    <mergeCell ref="B21:C21"/>
    <mergeCell ref="B25:C25"/>
    <mergeCell ref="B14:C14"/>
    <mergeCell ref="B17:C17"/>
    <mergeCell ref="E21:G21"/>
    <mergeCell ref="B19:C19"/>
    <mergeCell ref="B23:C23"/>
    <mergeCell ref="E23:G23"/>
    <mergeCell ref="B15:C15"/>
    <mergeCell ref="E13:G13"/>
    <mergeCell ref="E14:G14"/>
    <mergeCell ref="E15:G15"/>
    <mergeCell ref="E17:G17"/>
    <mergeCell ref="E19:G19"/>
    <mergeCell ref="E25:G25"/>
    <mergeCell ref="A66:G66"/>
    <mergeCell ref="A63:G63"/>
    <mergeCell ref="A27:J27"/>
    <mergeCell ref="A59:J59"/>
  </mergeCells>
  <dataValidations count="7">
    <dataValidation type="list" allowBlank="1" showInputMessage="1" showErrorMessage="1" sqref="A54 A34 A36 A38 A40 A42 A44 A48 A50 A52 A46 A32" xr:uid="{E8F594FF-02F3-40F3-A661-148FF5F861D3}">
      <formula1>Typ</formula1>
    </dataValidation>
    <dataValidation type="list" allowBlank="1" showInputMessage="1" showErrorMessage="1" sqref="B54 B34 B36 B38 B40 B42 B44 B48 B50 B52 B46 B32" xr:uid="{184F0E5B-5D45-44C3-8EB1-E4558715A94F}">
      <formula1>Material</formula1>
    </dataValidation>
    <dataValidation type="list" allowBlank="1" showInputMessage="1" showErrorMessage="1" sqref="C54 C34 C32 C38 C42 C44 C48 C50 C52 C46 C36 C40" xr:uid="{A4D91D0D-AEF7-4FF6-9603-E6BB0CB910BD}">
      <formula1>Griff</formula1>
    </dataValidation>
    <dataValidation type="list" allowBlank="1" showInputMessage="1" showErrorMessage="1" sqref="B19:C19 B23:C23" xr:uid="{68CCDAE5-6C58-4620-ADBD-94E52A61CF2F}">
      <formula1>Lieferort</formula1>
    </dataValidation>
    <dataValidation type="list" allowBlank="1" showInputMessage="1" showErrorMessage="1" sqref="A63" xr:uid="{F45D8388-46DD-4AA7-BB53-58DB7FD702A2}">
      <formula1>montage</formula1>
    </dataValidation>
    <dataValidation type="list" allowBlank="1" showInputMessage="1" showErrorMessage="1" sqref="A66" xr:uid="{DD6B4612-4E43-4718-AA7C-24B703AE3B2D}">
      <formula1>lieferung2</formula1>
    </dataValidation>
    <dataValidation type="list" showInputMessage="1" showErrorMessage="1" sqref="A27:J27" xr:uid="{8338F056-DEDA-4445-906A-D9F00FAB5F57}">
      <formula1>Status</formula1>
    </dataValidation>
  </dataValidations>
  <hyperlinks>
    <hyperlink ref="B84" r:id="rId1" xr:uid="{E19BA88C-9D64-451E-910F-B9C45D567E8D}"/>
  </hyperlinks>
  <pageMargins left="0.43307086614173229" right="0.43307086614173229" top="0.55118110236220474" bottom="0.74803149606299213" header="0.31496062992125984" footer="0.31496062992125984"/>
  <pageSetup paperSize="9" scale="54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B5D0E68-6C87-4185-9E34-513F558E4FD9}">
          <x14:formula1>
            <xm:f>GesperrteVorlage!$A$26:$A$31</xm:f>
          </x14:formula1>
          <xm:sqref>C80</xm:sqref>
        </x14:dataValidation>
        <x14:dataValidation type="list" allowBlank="1" showInputMessage="1" showErrorMessage="1" xr:uid="{E3065772-9A4E-46A4-BF32-5569A3BDF1F2}">
          <x14:formula1>
            <xm:f>GesperrteVorlage!$A$41:$A$51</xm:f>
          </x14:formula1>
          <xm:sqref>H34 H42 H44 H36 H38 H40 H54 H48 H50 H52 H46 H32</xm:sqref>
        </x14:dataValidation>
        <x14:dataValidation type="list" allowBlank="1" showInputMessage="1" showErrorMessage="1" xr:uid="{62A6D8FA-C3CD-46D6-BD21-49A2D65EE57D}">
          <x14:formula1>
            <xm:f>GesperrteVorlage!$A$17:$A$22</xm:f>
          </x14:formula1>
          <xm:sqref>B80</xm:sqref>
        </x14:dataValidation>
        <x14:dataValidation type="list" allowBlank="1" showInputMessage="1" showErrorMessage="1" xr:uid="{23B4DBED-9784-4DDC-B44A-F4C3B51EC45E}">
          <x14:formula1>
            <xm:f>GesperrteVorlage!$A$41:$A$44</xm:f>
          </x14:formula1>
          <xm:sqref>H63 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B101-A878-4A7E-95C6-6311895571DA}">
  <sheetPr>
    <pageSetUpPr fitToPage="1"/>
  </sheetPr>
  <dimension ref="A1:H16"/>
  <sheetViews>
    <sheetView showGridLines="0" showWhiteSpace="0" zoomScale="85" zoomScaleNormal="85" workbookViewId="0">
      <selection activeCell="L12" sqref="L12"/>
    </sheetView>
  </sheetViews>
  <sheetFormatPr baseColWidth="10" defaultRowHeight="12.75" x14ac:dyDescent="0.2"/>
  <cols>
    <col min="1" max="1" width="3.85546875" style="6" customWidth="1"/>
    <col min="2" max="2" width="32.42578125" style="1" customWidth="1"/>
    <col min="3" max="3" width="3.85546875" style="6" customWidth="1"/>
    <col min="4" max="4" width="32.42578125" style="1" customWidth="1"/>
    <col min="5" max="5" width="3.85546875" style="6" customWidth="1"/>
    <col min="6" max="6" width="14.5703125" style="1" customWidth="1"/>
    <col min="7" max="7" width="3.85546875" style="1" customWidth="1"/>
    <col min="8" max="8" width="22.42578125" style="1" customWidth="1"/>
    <col min="9" max="16384" width="11.42578125" style="1"/>
  </cols>
  <sheetData>
    <row r="1" spans="1:8" ht="42.75" customHeight="1" thickBot="1" x14ac:dyDescent="0.25"/>
    <row r="2" spans="1:8" ht="41.25" customHeight="1" thickBot="1" x14ac:dyDescent="0.25">
      <c r="A2" s="125" t="s">
        <v>5</v>
      </c>
      <c r="B2" s="126"/>
      <c r="C2" s="126"/>
      <c r="D2" s="126"/>
      <c r="E2" s="126"/>
      <c r="F2" s="126"/>
      <c r="G2" s="126"/>
      <c r="H2" s="127"/>
    </row>
    <row r="3" spans="1:8" s="51" customFormat="1" ht="30.75" customHeight="1" x14ac:dyDescent="0.25">
      <c r="A3" s="123" t="s">
        <v>6</v>
      </c>
      <c r="B3" s="124"/>
      <c r="C3" s="123" t="s">
        <v>7</v>
      </c>
      <c r="D3" s="124"/>
      <c r="E3" s="123" t="s">
        <v>8</v>
      </c>
      <c r="F3" s="124"/>
      <c r="G3" s="123" t="s">
        <v>33</v>
      </c>
      <c r="H3" s="124"/>
    </row>
    <row r="4" spans="1:8" s="8" customFormat="1" ht="19.5" customHeight="1" x14ac:dyDescent="0.2">
      <c r="A4" s="80" t="str">
        <f>IF(Bestellformular!$A$32=B4,"x",IF(Bestellformular!$A$34=B4,"x",IF(Bestellformular!$A$36=B4,"x",IF(Bestellformular!$A$38=B4,"x",IF(Bestellformular!$A$40=B4,"x",IF(Bestellformular!$A$42=B4,"",IF(Bestellformular!$A$44=B4,"x",IF(Bestellformular!$A$46=B4,"x",""))))))))</f>
        <v/>
      </c>
      <c r="B4" s="81" t="str">
        <f>GesperrteVorlage!A28</f>
        <v>Typ OS l nur Spiegel</v>
      </c>
      <c r="C4" s="80" t="str">
        <f>IF(Bestellformular!$A$32=D4,"x",IF(Bestellformular!$A$34=D4,"x",IF(Bestellformular!$A$36=D4,"x",IF(Bestellformular!$A$38=D4,"x",IF(Bestellformular!$A$40=D4,"x",IF(Bestellformular!$A$42=D4,"",IF(Bestellformular!$A$44=D4,"x",IF(Bestellformular!$A$46=D4,"x",""))))))))</f>
        <v/>
      </c>
      <c r="D4" s="81" t="str">
        <f>GesperrteVorlage!A36</f>
        <v>Typ T1 l Unterschrank 1-türig</v>
      </c>
      <c r="E4" s="80" t="str">
        <f>IF(Bestellformular!$B$32=F4,"x",IF(Bestellformular!$B$34=F4,"x",IF(Bestellformular!$B$36=F4,"x",IF(Bestellformular!$B$38=F4,"x",IF(Bestellformular!$B$40=F4,"x",IF(Bestellformular!$B$42=F4,"",IF(Bestellformular!$B$44=F4,"x",IF(Bestellformular!$B$46=F4,"x",""))))))))</f>
        <v/>
      </c>
      <c r="F4" s="81" t="str">
        <f>GesperrteVorlage!A19</f>
        <v>wilde Eiche</v>
      </c>
      <c r="G4" s="80" t="str">
        <f>IF(Bestellformular!$C$32=H4,"x",IF(Bestellformular!$C$34=H4,"x",IF(Bestellformular!$C$36=H4,"x",IF(Bestellformular!$C$38=H4,"x",IF(Bestellformular!$C$40=H4,"x",IF(Bestellformular!$C$42=H4,"",IF(Bestellformular!$C$44=H4,"x",IF(Bestellformular!$C$46=H4,"x",""))))))))</f>
        <v/>
      </c>
      <c r="H4" s="82" t="str">
        <f>GesperrteVorlage!A9</f>
        <v>Wellengriff l Edelstahl</v>
      </c>
    </row>
    <row r="5" spans="1:8" ht="112.5" customHeight="1" x14ac:dyDescent="0.2">
      <c r="A5" s="83"/>
      <c r="B5" s="84"/>
      <c r="C5" s="83"/>
      <c r="D5" s="84"/>
      <c r="E5" s="83"/>
      <c r="F5" s="84"/>
      <c r="G5" s="83"/>
      <c r="H5" s="84"/>
    </row>
    <row r="6" spans="1:8" s="8" customFormat="1" ht="19.5" customHeight="1" x14ac:dyDescent="0.2">
      <c r="A6" s="80" t="str">
        <f>IF(Bestellformular!$A$32=$B6,"x",IF(Bestellformular!$A$34=$B6,"x",IF(Bestellformular!$A$36=$B6,"x",IF(Bestellformular!$A$38=$B6,"x",IF(Bestellformular!$A$40=$B6,"x",IF(Bestellformular!$A$42=$B6,"",IF(Bestellformular!$A$44=$B6,"x",IF(Bestellformular!$A$46=$B6,"x",""))))))))</f>
        <v/>
      </c>
      <c r="B6" s="81" t="str">
        <f>GesperrteVorlage!A29</f>
        <v>Typ O1 l Oberschrank 1-türig mit Spiegel</v>
      </c>
      <c r="C6" s="80" t="str">
        <f>IF(Bestellformular!$A$32=D6,"x",IF(Bestellformular!$A$34=D6,"x",IF(Bestellformular!$A$36=D6,"x",IF(Bestellformular!$A$38=D6,"x",IF(Bestellformular!$A$40=D6,"x",IF(Bestellformular!$A$42=D6,"",IF(Bestellformular!$A$44=D6,"x",IF(Bestellformular!$A$46=D6,"x",""))))))))</f>
        <v/>
      </c>
      <c r="D6" s="81" t="str">
        <f>GesperrteVorlage!A37</f>
        <v>Typ T2 l Unterschrank 2-türig</v>
      </c>
      <c r="E6" s="80" t="str">
        <f>IF(Bestellformular!$B$32=F6,"x",IF(Bestellformular!$B$34=F6,"x",IF(Bestellformular!$B$36=F6,"x",IF(Bestellformular!$B$38=F6,"x",IF(Bestellformular!$B$40=F6,"x",IF(Bestellformular!$B$42=F6,"",IF(Bestellformular!$B$44=F6,"x",IF(Bestellformular!$B$46=F6,"x",""))))))))</f>
        <v/>
      </c>
      <c r="F6" s="81" t="str">
        <f>GesperrteVorlage!A20</f>
        <v>ruhige Akazie</v>
      </c>
      <c r="G6" s="80" t="str">
        <f>IF(Bestellformular!$C$32=H6,"x",IF(Bestellformular!$C$34=H6,"x",IF(Bestellformular!$C$36=H6,"x",IF(Bestellformular!$C$38=H6,"x",IF(Bestellformular!$C$40=H6,"x",IF(Bestellformular!$C$42=H6,"",IF(Bestellformular!$C$44=H6,"x",IF(Bestellformular!$C$46=H6,"x",""))))))))</f>
        <v/>
      </c>
      <c r="H6" s="82" t="str">
        <f>GesperrteVorlage!A10</f>
        <v>Wellengriff l Metallic Braun</v>
      </c>
    </row>
    <row r="7" spans="1:8" ht="112.5" customHeight="1" thickBot="1" x14ac:dyDescent="0.25">
      <c r="A7" s="85"/>
      <c r="B7" s="84"/>
      <c r="C7" s="86"/>
      <c r="D7" s="87"/>
      <c r="E7" s="85"/>
      <c r="F7" s="84"/>
      <c r="G7" s="85"/>
      <c r="H7" s="84"/>
    </row>
    <row r="8" spans="1:8" s="8" customFormat="1" ht="19.5" customHeight="1" x14ac:dyDescent="0.2">
      <c r="A8" s="80" t="str">
        <f>IF(Bestellformular!$A$32=$B8,"x",IF(Bestellformular!$A$34=$B8,"x",IF(Bestellformular!$A$36=$B8,"x",IF(Bestellformular!$A$38=$B8,"x",IF(Bestellformular!$A$40=$B8,"x",IF(Bestellformular!$A$42=$B8,"",IF(Bestellformular!$A$44=$B8,"x",IF(Bestellformular!$A$46=$B8,"x",""))))))))</f>
        <v/>
      </c>
      <c r="B8" s="81" t="str">
        <f>GesperrteVorlage!A30</f>
        <v>Typ O2 l Oberschrank 2-türig mit Spiegel</v>
      </c>
      <c r="C8" s="80" t="str">
        <f>IF(Bestellformular!$A$32=D8,"x",IF(Bestellformular!$A$34=D8,"x",IF(Bestellformular!$A$36=D8,"x",IF(Bestellformular!$A$38=D8,"x",IF(Bestellformular!$A$40=D8,"x",IF(Bestellformular!$A$42=D8,"",IF(Bestellformular!$A$44=D8,"x",IF(Bestellformular!$A$46=D8,"x",""))))))))</f>
        <v/>
      </c>
      <c r="D8" s="81" t="str">
        <f>GesperrteVorlage!A33</f>
        <v>Typ S2 l Unterschrank mit 2 Schubladen</v>
      </c>
      <c r="E8" s="80" t="str">
        <f>IF(Bestellformular!$B$32=F8,"x",IF(Bestellformular!$B$34=F8,"x",IF(Bestellformular!$B$36=F8,"x",IF(Bestellformular!$B$38=F8,"x",IF(Bestellformular!$B$40=F8,"x",IF(Bestellformular!$B$42=F8,"",IF(Bestellformular!$B$44=F8,"x",IF(Bestellformular!$B$46=F8,"x",""))))))))</f>
        <v/>
      </c>
      <c r="F8" s="81" t="str">
        <f>GesperrteVorlage!A21</f>
        <v>edles Weiss</v>
      </c>
      <c r="G8" s="80" t="str">
        <f>IF(Bestellformular!$C$32=H8,"x",IF(Bestellformular!$C$34=H8,"x",IF(Bestellformular!$C$36=H8,"x",IF(Bestellformular!$C$38=H8,"x",IF(Bestellformular!$C$40=H8,"x",IF(Bestellformular!$C$42=H8,"",IF(Bestellformular!$C$44=H8,"x",IF(Bestellformular!$C$46=H8,"x",""))))))))</f>
        <v/>
      </c>
      <c r="H8" s="82" t="str">
        <f>GesperrteVorlage!A11</f>
        <v>Wellengriff l Metallic Grau</v>
      </c>
    </row>
    <row r="9" spans="1:8" ht="112.5" customHeight="1" x14ac:dyDescent="0.2">
      <c r="A9" s="88"/>
      <c r="B9" s="84"/>
      <c r="C9" s="83"/>
      <c r="D9" s="84"/>
      <c r="E9" s="85"/>
      <c r="F9" s="84"/>
      <c r="G9" s="85"/>
      <c r="H9" s="84"/>
    </row>
    <row r="10" spans="1:8" s="8" customFormat="1" ht="19.5" customHeight="1" x14ac:dyDescent="0.2">
      <c r="A10" s="80" t="str">
        <f>IF(Bestellformular!$A$32=$B10,"x",IF(Bestellformular!$A$34=$B10,"x",IF(Bestellformular!$A$36=$B10,"x",IF(Bestellformular!$A$38=$B10,"x",IF(Bestellformular!$A$40=$B10,"x",IF(Bestellformular!$A$42=$B10,"",IF(Bestellformular!$A$44=$B10,"x",IF(Bestellformular!$A$46=$B10,"x",""))))))))</f>
        <v/>
      </c>
      <c r="B10" s="81" t="str">
        <f>GesperrteVorlage!A31</f>
        <v>Typ O3 l Oberschrank 3-türig mit Spiegel</v>
      </c>
      <c r="C10" s="80" t="str">
        <f>IF(Bestellformular!$A$32=D10,"x",IF(Bestellformular!$A$34=D10,"x",IF(Bestellformular!$A$36=D10,"x",IF(Bestellformular!$A$38=D10,"x",IF(Bestellformular!$A$40=D10,"x",IF(Bestellformular!$A$42=D10,"",IF(Bestellformular!$A$44=D10,"x",IF(Bestellformular!$A$46=D10,"x",""))))))))</f>
        <v/>
      </c>
      <c r="D10" s="81" t="str">
        <f>GesperrteVorlage!A34</f>
        <v>Typ S4 l Unterschrank mit 4 Schubladen</v>
      </c>
      <c r="E10" s="80" t="str">
        <f>IF(Bestellformular!$B$32=F10,"x",IF(Bestellformular!$B$34=F10,"x",IF(Bestellformular!$B$36=F10,"x",IF(Bestellformular!$B$38=F10,"x",IF(Bestellformular!$B$40=F10,"x",IF(Bestellformular!$B$42=F10,"",IF(Bestellformular!$B$44=F10,"x",IF(Bestellformular!$B$46=F10,"x",""))))))))</f>
        <v/>
      </c>
      <c r="F10" s="81" t="str">
        <f>GesperrteVorlage!A22</f>
        <v>helles Mocca</v>
      </c>
      <c r="G10" s="80" t="str">
        <f>IF(Bestellformular!$C$32=H10,"x",IF(Bestellformular!$C$34=H10,"x",IF(Bestellformular!$C$36=H10,"x",IF(Bestellformular!$C$38=H10,"x",IF(Bestellformular!$C$40=H10,"x",IF(Bestellformular!$C$42=H10,"",IF(Bestellformular!$C$44=H10,"x",IF(Bestellformular!$C$46=H10,"x",""))))))))</f>
        <v/>
      </c>
      <c r="H10" s="82" t="str">
        <f>GesperrteVorlage!A12</f>
        <v>Wellengriff l Schwarz</v>
      </c>
    </row>
    <row r="11" spans="1:8" ht="112.5" customHeight="1" x14ac:dyDescent="0.2">
      <c r="A11" s="83"/>
      <c r="B11" s="89"/>
      <c r="C11" s="85"/>
      <c r="D11" s="84"/>
      <c r="E11" s="83"/>
      <c r="F11" s="84"/>
      <c r="G11" s="83"/>
      <c r="H11" s="84"/>
    </row>
    <row r="12" spans="1:8" s="8" customFormat="1" ht="19.5" customHeight="1" x14ac:dyDescent="0.2">
      <c r="A12" s="90"/>
      <c r="B12" s="82" t="s">
        <v>26</v>
      </c>
      <c r="C12" s="80" t="str">
        <f>IF(Bestellformular!$A$32=D12,"x",IF(Bestellformular!$A$34=D12,"x",IF(Bestellformular!$A$36=D12,"x",IF(Bestellformular!$A$38=D12,"x",IF(Bestellformular!$A$40=D12,"x",IF(Bestellformular!$A$42=D12,"",IF(Bestellformular!$A$44=D12,"x",IF(Bestellformular!$A$46=D12,"x",""))))))))</f>
        <v/>
      </c>
      <c r="D12" s="81" t="str">
        <f>GesperrteVorlage!A35</f>
        <v>Typ S5 l Unterschrank mit 5 Schubladen</v>
      </c>
      <c r="E12" s="80" t="str">
        <f>IF(Bestellformular!$B$32=F12,"x",IF(Bestellformular!$B$34=F12,"x",IF(Bestellformular!$B$36=F12,"x",IF(Bestellformular!$B$38=F12,"x",IF(Bestellformular!$B$40=F12,"x",IF(Bestellformular!$B$42=F12,"",IF(Bestellformular!$B$44=F12,"x",IF(Bestellformular!$B$46=F12,"x",""))))))))</f>
        <v/>
      </c>
      <c r="F12" s="81" t="str">
        <f>GesperrteVorlage!A23</f>
        <v>dunkles Titan</v>
      </c>
      <c r="G12" s="80" t="str">
        <f>IF(Bestellformular!$C$32=H12,"x",IF(Bestellformular!$C$34=H12,"x",IF(Bestellformular!$C$36=H12,"x",IF(Bestellformular!$C$38=H12,"x",IF(Bestellformular!$C$40=H12,"x",IF(Bestellformular!$C$42=H12,"",IF(Bestellformular!$C$44=H12,"x",IF(Bestellformular!$C$46=H12,"x",""))))))))</f>
        <v/>
      </c>
      <c r="H12" s="82" t="str">
        <f>GesperrteVorlage!A13</f>
        <v>Wellengriff l Weiss</v>
      </c>
    </row>
    <row r="13" spans="1:8" ht="111.75" customHeight="1" thickBot="1" x14ac:dyDescent="0.25">
      <c r="A13" s="91"/>
      <c r="B13" s="87"/>
      <c r="C13" s="85"/>
      <c r="D13" s="84"/>
      <c r="E13" s="86"/>
      <c r="F13" s="87"/>
      <c r="G13" s="86"/>
      <c r="H13" s="87"/>
    </row>
    <row r="16" spans="1:8" ht="26.25" customHeight="1" x14ac:dyDescent="0.2">
      <c r="A16" s="128" t="s">
        <v>72</v>
      </c>
      <c r="B16" s="129"/>
      <c r="C16" s="130" t="s">
        <v>73</v>
      </c>
      <c r="D16" s="131"/>
    </row>
  </sheetData>
  <sheetProtection algorithmName="SHA-512" hashValue="Uljvz0oNkzF7aUHe/b2/QFiNSJY3zLUjN74Qy2+C0cXYdfZOK+8kP7JREK8a0NiAt2G4lUPORpeaEf5kC34TrA==" saltValue="diw31B+nMXRGu/K78EG8ww==" spinCount="100000" sheet="1" objects="1" scenarios="1" selectLockedCells="1"/>
  <mergeCells count="7">
    <mergeCell ref="G3:H3"/>
    <mergeCell ref="A2:H2"/>
    <mergeCell ref="A16:B16"/>
    <mergeCell ref="C16:D16"/>
    <mergeCell ref="A3:B3"/>
    <mergeCell ref="C3:D3"/>
    <mergeCell ref="E3:F3"/>
  </mergeCells>
  <conditionalFormatting sqref="A4 E4 G4 C8">
    <cfRule type="notContainsBlanks" dxfId="4" priority="5">
      <formula>LEN(TRIM(A4))&gt;0</formula>
    </cfRule>
  </conditionalFormatting>
  <conditionalFormatting sqref="A6 E6 G6 C10">
    <cfRule type="notContainsBlanks" dxfId="3" priority="4">
      <formula>LEN(TRIM(A6))&gt;0</formula>
    </cfRule>
  </conditionalFormatting>
  <conditionalFormatting sqref="A8 E8 G8 C12">
    <cfRule type="notContainsBlanks" dxfId="2" priority="3">
      <formula>LEN(TRIM(A8))&gt;0</formula>
    </cfRule>
  </conditionalFormatting>
  <conditionalFormatting sqref="C4 A10 E10 G10">
    <cfRule type="notContainsBlanks" dxfId="1" priority="2">
      <formula>LEN(TRIM(A4))&gt;0</formula>
    </cfRule>
  </conditionalFormatting>
  <conditionalFormatting sqref="C6 A12 E12 G12">
    <cfRule type="notContainsBlanks" dxfId="0" priority="1">
      <formula>LEN(TRIM(A6))&gt;0</formula>
    </cfRule>
  </conditionalFormatting>
  <hyperlinks>
    <hyperlink ref="C16" r:id="rId1" xr:uid="{7A58985D-7AAD-4754-9DB3-5F7A799FF967}"/>
  </hyperlinks>
  <pageMargins left="0.39370078740157483" right="0.39370078740157483" top="0.78740157480314965" bottom="0.78740157480314965" header="0.31496062992125984" footer="0.31496062992125984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9B4FD-D05E-423B-9E69-1AAA6F9B22B1}">
  <dimension ref="A1:L28"/>
  <sheetViews>
    <sheetView showGridLines="0" workbookViewId="0">
      <selection activeCell="C32" sqref="C32"/>
    </sheetView>
  </sheetViews>
  <sheetFormatPr baseColWidth="10" defaultRowHeight="12.75" x14ac:dyDescent="0.2"/>
  <cols>
    <col min="1" max="1" width="31.85546875" style="1" bestFit="1" customWidth="1"/>
    <col min="2" max="2" width="7.7109375" style="1" customWidth="1"/>
    <col min="3" max="4" width="6.42578125" style="1" customWidth="1"/>
    <col min="5" max="5" width="2.28515625" style="1" customWidth="1"/>
    <col min="6" max="6" width="7.7109375" style="1" customWidth="1"/>
    <col min="7" max="8" width="6.42578125" style="1" customWidth="1"/>
    <col min="9" max="9" width="2.28515625" style="1" customWidth="1"/>
    <col min="10" max="10" width="7.7109375" style="1" customWidth="1"/>
    <col min="11" max="12" width="6.42578125" style="1" customWidth="1"/>
    <col min="13" max="16384" width="11.42578125" style="1"/>
  </cols>
  <sheetData>
    <row r="1" spans="1:12" ht="24.75" customHeight="1" x14ac:dyDescent="0.2">
      <c r="A1" s="37" t="s">
        <v>82</v>
      </c>
    </row>
    <row r="3" spans="1:12" ht="19.5" customHeight="1" x14ac:dyDescent="0.2">
      <c r="A3" s="36" t="s">
        <v>78</v>
      </c>
      <c r="B3" s="132" t="s">
        <v>34</v>
      </c>
      <c r="C3" s="133"/>
      <c r="D3" s="134"/>
      <c r="E3" s="6"/>
      <c r="F3" s="132" t="s">
        <v>35</v>
      </c>
      <c r="G3" s="133"/>
      <c r="H3" s="134"/>
      <c r="I3" s="6"/>
      <c r="J3" s="132" t="s">
        <v>36</v>
      </c>
      <c r="K3" s="133"/>
      <c r="L3" s="134"/>
    </row>
    <row r="4" spans="1:12" x14ac:dyDescent="0.2">
      <c r="A4" s="38"/>
      <c r="B4" s="92" t="s">
        <v>83</v>
      </c>
      <c r="C4" s="99" t="s">
        <v>80</v>
      </c>
      <c r="D4" s="100" t="s">
        <v>81</v>
      </c>
      <c r="E4" s="6"/>
      <c r="F4" s="92" t="s">
        <v>83</v>
      </c>
      <c r="G4" s="99" t="s">
        <v>80</v>
      </c>
      <c r="H4" s="100" t="s">
        <v>81</v>
      </c>
      <c r="I4" s="6"/>
      <c r="J4" s="92" t="s">
        <v>83</v>
      </c>
      <c r="K4" s="107" t="s">
        <v>80</v>
      </c>
      <c r="L4" s="108" t="s">
        <v>81</v>
      </c>
    </row>
    <row r="5" spans="1:12" x14ac:dyDescent="0.2">
      <c r="A5" s="32" t="s">
        <v>27</v>
      </c>
      <c r="B5" s="93">
        <v>700</v>
      </c>
      <c r="C5" s="101">
        <v>450</v>
      </c>
      <c r="D5" s="102">
        <v>1000</v>
      </c>
      <c r="E5" s="33"/>
      <c r="F5" s="96">
        <v>600</v>
      </c>
      <c r="G5" s="103">
        <v>400</v>
      </c>
      <c r="H5" s="104">
        <v>2000</v>
      </c>
      <c r="I5" s="34"/>
      <c r="J5" s="98">
        <v>30</v>
      </c>
      <c r="K5" s="101">
        <v>30</v>
      </c>
      <c r="L5" s="102">
        <v>30</v>
      </c>
    </row>
    <row r="6" spans="1:12" x14ac:dyDescent="0.2">
      <c r="A6" s="32" t="s">
        <v>15</v>
      </c>
      <c r="B6" s="94">
        <v>700</v>
      </c>
      <c r="C6" s="103">
        <v>450</v>
      </c>
      <c r="D6" s="104">
        <v>1000</v>
      </c>
      <c r="E6" s="33"/>
      <c r="F6" s="96">
        <v>600</v>
      </c>
      <c r="G6" s="103">
        <v>450</v>
      </c>
      <c r="H6" s="104">
        <v>1000</v>
      </c>
      <c r="I6" s="34"/>
      <c r="J6" s="96">
        <v>192</v>
      </c>
      <c r="K6" s="103">
        <v>170</v>
      </c>
      <c r="L6" s="104">
        <v>250</v>
      </c>
    </row>
    <row r="7" spans="1:12" x14ac:dyDescent="0.2">
      <c r="A7" s="32" t="s">
        <v>16</v>
      </c>
      <c r="B7" s="94">
        <v>700</v>
      </c>
      <c r="C7" s="103">
        <v>450</v>
      </c>
      <c r="D7" s="104">
        <v>1000</v>
      </c>
      <c r="E7" s="33"/>
      <c r="F7" s="96">
        <v>1200</v>
      </c>
      <c r="G7" s="103">
        <v>450</v>
      </c>
      <c r="H7" s="104">
        <v>1000</v>
      </c>
      <c r="I7" s="34"/>
      <c r="J7" s="96">
        <v>192</v>
      </c>
      <c r="K7" s="103">
        <v>170</v>
      </c>
      <c r="L7" s="104">
        <v>250</v>
      </c>
    </row>
    <row r="8" spans="1:12" x14ac:dyDescent="0.2">
      <c r="A8" s="32" t="s">
        <v>25</v>
      </c>
      <c r="B8" s="94">
        <v>700</v>
      </c>
      <c r="C8" s="103">
        <v>450</v>
      </c>
      <c r="D8" s="104">
        <v>1000</v>
      </c>
      <c r="E8" s="33"/>
      <c r="F8" s="96">
        <v>1500</v>
      </c>
      <c r="G8" s="103">
        <v>450</v>
      </c>
      <c r="H8" s="104">
        <v>1000</v>
      </c>
      <c r="I8" s="34"/>
      <c r="J8" s="96">
        <v>192</v>
      </c>
      <c r="K8" s="103">
        <v>170</v>
      </c>
      <c r="L8" s="104">
        <v>250</v>
      </c>
    </row>
    <row r="9" spans="1:12" x14ac:dyDescent="0.2">
      <c r="A9" s="32" t="s">
        <v>11</v>
      </c>
      <c r="B9" s="94"/>
      <c r="C9" s="103"/>
      <c r="D9" s="104"/>
      <c r="E9" s="33"/>
      <c r="F9" s="96"/>
      <c r="G9" s="103"/>
      <c r="H9" s="104"/>
      <c r="I9" s="34"/>
      <c r="J9" s="96"/>
      <c r="K9" s="103"/>
      <c r="L9" s="104"/>
    </row>
    <row r="10" spans="1:12" x14ac:dyDescent="0.2">
      <c r="A10" s="32" t="s">
        <v>24</v>
      </c>
      <c r="B10" s="94">
        <v>640</v>
      </c>
      <c r="C10" s="103">
        <v>300</v>
      </c>
      <c r="D10" s="104">
        <v>800</v>
      </c>
      <c r="E10" s="33"/>
      <c r="F10" s="96">
        <v>600</v>
      </c>
      <c r="G10" s="103">
        <v>300</v>
      </c>
      <c r="H10" s="104">
        <v>1200</v>
      </c>
      <c r="I10" s="34"/>
      <c r="J10" s="96">
        <v>490</v>
      </c>
      <c r="K10" s="103">
        <v>350</v>
      </c>
      <c r="L10" s="104">
        <v>650</v>
      </c>
    </row>
    <row r="11" spans="1:12" x14ac:dyDescent="0.2">
      <c r="A11" s="32" t="s">
        <v>17</v>
      </c>
      <c r="B11" s="94">
        <v>640</v>
      </c>
      <c r="C11" s="103">
        <v>600</v>
      </c>
      <c r="D11" s="104">
        <v>800</v>
      </c>
      <c r="E11" s="33"/>
      <c r="F11" s="96">
        <v>1200</v>
      </c>
      <c r="G11" s="103">
        <v>600</v>
      </c>
      <c r="H11" s="104">
        <v>2400</v>
      </c>
      <c r="I11" s="34"/>
      <c r="J11" s="96">
        <v>490</v>
      </c>
      <c r="K11" s="103">
        <v>350</v>
      </c>
      <c r="L11" s="104">
        <v>650</v>
      </c>
    </row>
    <row r="12" spans="1:12" x14ac:dyDescent="0.2">
      <c r="A12" s="32" t="s">
        <v>18</v>
      </c>
      <c r="B12" s="94">
        <v>640</v>
      </c>
      <c r="C12" s="103">
        <v>900</v>
      </c>
      <c r="D12" s="104">
        <v>800</v>
      </c>
      <c r="E12" s="33"/>
      <c r="F12" s="96">
        <v>1500</v>
      </c>
      <c r="G12" s="103">
        <v>900</v>
      </c>
      <c r="H12" s="104">
        <v>2400</v>
      </c>
      <c r="I12" s="34"/>
      <c r="J12" s="96">
        <v>490</v>
      </c>
      <c r="K12" s="103">
        <v>350</v>
      </c>
      <c r="L12" s="104">
        <v>650</v>
      </c>
    </row>
    <row r="13" spans="1:12" x14ac:dyDescent="0.2">
      <c r="A13" s="32" t="s">
        <v>19</v>
      </c>
      <c r="B13" s="94">
        <v>640</v>
      </c>
      <c r="C13" s="103">
        <v>300</v>
      </c>
      <c r="D13" s="104">
        <v>800</v>
      </c>
      <c r="E13" s="33"/>
      <c r="F13" s="96">
        <v>600</v>
      </c>
      <c r="G13" s="103">
        <v>300</v>
      </c>
      <c r="H13" s="104">
        <v>640</v>
      </c>
      <c r="I13" s="34"/>
      <c r="J13" s="96">
        <v>490</v>
      </c>
      <c r="K13" s="103">
        <v>250</v>
      </c>
      <c r="L13" s="104">
        <v>650</v>
      </c>
    </row>
    <row r="14" spans="1:12" x14ac:dyDescent="0.2">
      <c r="A14" s="35" t="s">
        <v>20</v>
      </c>
      <c r="B14" s="95">
        <v>640</v>
      </c>
      <c r="C14" s="105">
        <v>300</v>
      </c>
      <c r="D14" s="106">
        <v>800</v>
      </c>
      <c r="E14" s="33"/>
      <c r="F14" s="97">
        <v>900</v>
      </c>
      <c r="G14" s="105">
        <v>300</v>
      </c>
      <c r="H14" s="106">
        <v>1200</v>
      </c>
      <c r="I14" s="34"/>
      <c r="J14" s="97">
        <v>490</v>
      </c>
      <c r="K14" s="105">
        <v>250</v>
      </c>
      <c r="L14" s="106">
        <v>650</v>
      </c>
    </row>
    <row r="16" spans="1:12" ht="21" customHeight="1" x14ac:dyDescent="0.2">
      <c r="A16" s="6" t="s">
        <v>84</v>
      </c>
      <c r="B16" s="6"/>
      <c r="C16" s="6"/>
      <c r="D16" s="6"/>
      <c r="E16" s="6"/>
      <c r="F16" s="6"/>
    </row>
    <row r="17" spans="1:6" ht="21" customHeight="1" x14ac:dyDescent="0.2">
      <c r="A17" s="6" t="s">
        <v>97</v>
      </c>
      <c r="B17" s="6"/>
      <c r="C17" s="6"/>
      <c r="D17" s="6"/>
      <c r="E17" s="6"/>
      <c r="F17" s="6"/>
    </row>
    <row r="18" spans="1:6" ht="21" customHeight="1" x14ac:dyDescent="0.2">
      <c r="A18" s="6" t="s">
        <v>95</v>
      </c>
      <c r="B18" s="6"/>
      <c r="C18" s="6"/>
      <c r="D18" s="6"/>
      <c r="E18" s="6"/>
      <c r="F18" s="6"/>
    </row>
    <row r="19" spans="1:6" ht="21" customHeight="1" x14ac:dyDescent="0.2">
      <c r="A19" s="6" t="s">
        <v>99</v>
      </c>
      <c r="B19" s="6"/>
      <c r="C19" s="6"/>
      <c r="D19" s="6"/>
      <c r="E19" s="6"/>
      <c r="F19" s="6"/>
    </row>
    <row r="20" spans="1:6" ht="21" customHeight="1" x14ac:dyDescent="0.2">
      <c r="A20" s="6" t="s">
        <v>96</v>
      </c>
      <c r="B20" s="6"/>
      <c r="C20" s="6"/>
      <c r="D20" s="6"/>
      <c r="E20" s="6"/>
      <c r="F20" s="6"/>
    </row>
    <row r="21" spans="1:6" ht="21" customHeight="1" x14ac:dyDescent="0.2">
      <c r="A21" s="6" t="s">
        <v>100</v>
      </c>
      <c r="B21" s="6"/>
      <c r="C21" s="6"/>
      <c r="D21" s="6"/>
      <c r="E21" s="6"/>
      <c r="F21" s="6"/>
    </row>
    <row r="22" spans="1:6" ht="21" customHeight="1" x14ac:dyDescent="0.2">
      <c r="A22" s="6" t="s">
        <v>101</v>
      </c>
      <c r="B22" s="6"/>
      <c r="C22" s="6"/>
      <c r="D22" s="6"/>
      <c r="E22" s="6"/>
      <c r="F22" s="6"/>
    </row>
    <row r="23" spans="1:6" ht="21" customHeight="1" x14ac:dyDescent="0.2">
      <c r="A23" s="6"/>
      <c r="B23" s="6"/>
      <c r="C23" s="6"/>
      <c r="D23" s="6"/>
      <c r="E23" s="6"/>
      <c r="F23" s="6"/>
    </row>
    <row r="24" spans="1:6" ht="21" customHeight="1" x14ac:dyDescent="0.2">
      <c r="A24" s="6" t="s">
        <v>98</v>
      </c>
      <c r="B24" s="6"/>
      <c r="C24" s="6"/>
      <c r="D24" s="6"/>
      <c r="E24" s="6"/>
      <c r="F24" s="6"/>
    </row>
    <row r="25" spans="1:6" ht="21" customHeight="1" x14ac:dyDescent="0.2">
      <c r="A25" s="6"/>
      <c r="B25" s="6"/>
      <c r="C25" s="6"/>
      <c r="D25" s="6"/>
      <c r="E25" s="6"/>
      <c r="F25" s="6"/>
    </row>
    <row r="26" spans="1:6" ht="21" customHeight="1" x14ac:dyDescent="0.2">
      <c r="A26" s="1" t="s">
        <v>102</v>
      </c>
      <c r="B26" s="137" t="s">
        <v>103</v>
      </c>
    </row>
    <row r="27" spans="1:6" ht="21" customHeight="1" x14ac:dyDescent="0.2">
      <c r="B27" s="1" t="s">
        <v>104</v>
      </c>
    </row>
    <row r="28" spans="1:6" ht="21" customHeight="1" x14ac:dyDescent="0.2">
      <c r="B28" s="137" t="s">
        <v>105</v>
      </c>
    </row>
  </sheetData>
  <sheetProtection algorithmName="SHA-512" hashValue="UkIyAy6tPPDMBrLgEOqYBpmho4d66W9ByrPZsnJ8tVfjZBg+rzE0oRIbMnCX+GfVFfiLvfQSB4rhTHU4s1MFWg==" saltValue="NZUpIZ0lrkyvJKiZtO6vcw==" spinCount="100000" sheet="1" objects="1" scenarios="1" selectLockedCells="1"/>
  <mergeCells count="3">
    <mergeCell ref="B3:D3"/>
    <mergeCell ref="F3:H3"/>
    <mergeCell ref="J3:L3"/>
  </mergeCells>
  <hyperlinks>
    <hyperlink ref="B26" r:id="rId1" xr:uid="{083E7941-F138-4AB8-AE01-2F9FD3508F04}"/>
    <hyperlink ref="B28" r:id="rId2" xr:uid="{B4FF592E-F5E4-411E-9383-280E01602909}"/>
  </hyperlinks>
  <pageMargins left="0.25" right="0.25" top="0.75" bottom="0.75" header="0.3" footer="0.3"/>
  <pageSetup paperSize="9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6F6D-B716-4231-84FE-A4F52189A342}">
  <sheetPr>
    <pageSetUpPr fitToPage="1"/>
  </sheetPr>
  <dimension ref="A1:E76"/>
  <sheetViews>
    <sheetView topLeftCell="F1" workbookViewId="0">
      <selection sqref="A1:XFD1048576"/>
    </sheetView>
  </sheetViews>
  <sheetFormatPr baseColWidth="10" defaultRowHeight="12.75" x14ac:dyDescent="0.2"/>
  <cols>
    <col min="1" max="1" width="46" style="10" hidden="1" customWidth="1"/>
    <col min="2" max="2" width="0" style="10" hidden="1" customWidth="1"/>
    <col min="3" max="4" width="8.28515625" style="10" hidden="1" customWidth="1"/>
    <col min="5" max="5" width="0" style="10" hidden="1" customWidth="1"/>
    <col min="6" max="16384" width="11.42578125" style="10"/>
  </cols>
  <sheetData>
    <row r="1" spans="1:1" x14ac:dyDescent="0.2">
      <c r="A1" s="9" t="s">
        <v>1</v>
      </c>
    </row>
    <row r="2" spans="1:1" x14ac:dyDescent="0.2">
      <c r="A2" s="11" t="s">
        <v>11</v>
      </c>
    </row>
    <row r="3" spans="1:1" x14ac:dyDescent="0.2">
      <c r="A3" s="12" t="s">
        <v>2</v>
      </c>
    </row>
    <row r="4" spans="1:1" x14ac:dyDescent="0.2">
      <c r="A4" s="12" t="s">
        <v>49</v>
      </c>
    </row>
    <row r="5" spans="1:1" x14ac:dyDescent="0.2">
      <c r="A5" s="12" t="s">
        <v>48</v>
      </c>
    </row>
    <row r="6" spans="1:1" x14ac:dyDescent="0.2">
      <c r="A6" s="13"/>
    </row>
    <row r="7" spans="1:1" x14ac:dyDescent="0.2">
      <c r="A7" s="9" t="s">
        <v>38</v>
      </c>
    </row>
    <row r="8" spans="1:1" x14ac:dyDescent="0.2">
      <c r="A8" s="14" t="s">
        <v>11</v>
      </c>
    </row>
    <row r="9" spans="1:1" x14ac:dyDescent="0.2">
      <c r="A9" s="12" t="s">
        <v>51</v>
      </c>
    </row>
    <row r="10" spans="1:1" x14ac:dyDescent="0.2">
      <c r="A10" s="12" t="s">
        <v>52</v>
      </c>
    </row>
    <row r="11" spans="1:1" x14ac:dyDescent="0.2">
      <c r="A11" s="12" t="s">
        <v>53</v>
      </c>
    </row>
    <row r="12" spans="1:1" x14ac:dyDescent="0.2">
      <c r="A12" s="12" t="s">
        <v>54</v>
      </c>
    </row>
    <row r="13" spans="1:1" x14ac:dyDescent="0.2">
      <c r="A13" s="12" t="s">
        <v>55</v>
      </c>
    </row>
    <row r="14" spans="1:1" x14ac:dyDescent="0.2">
      <c r="A14" s="12"/>
    </row>
    <row r="15" spans="1:1" x14ac:dyDescent="0.2">
      <c r="A15" s="12"/>
    </row>
    <row r="16" spans="1:1" x14ac:dyDescent="0.2">
      <c r="A16" s="13"/>
    </row>
    <row r="17" spans="1:5" x14ac:dyDescent="0.2">
      <c r="A17" s="9" t="s">
        <v>3</v>
      </c>
    </row>
    <row r="18" spans="1:5" x14ac:dyDescent="0.2">
      <c r="A18" s="12" t="s">
        <v>11</v>
      </c>
    </row>
    <row r="19" spans="1:5" x14ac:dyDescent="0.2">
      <c r="A19" s="12" t="s">
        <v>28</v>
      </c>
    </row>
    <row r="20" spans="1:5" x14ac:dyDescent="0.2">
      <c r="A20" s="12" t="s">
        <v>29</v>
      </c>
    </row>
    <row r="21" spans="1:5" x14ac:dyDescent="0.2">
      <c r="A21" s="12" t="s">
        <v>30</v>
      </c>
    </row>
    <row r="22" spans="1:5" x14ac:dyDescent="0.2">
      <c r="A22" s="12" t="s">
        <v>31</v>
      </c>
    </row>
    <row r="23" spans="1:5" x14ac:dyDescent="0.2">
      <c r="A23" s="12" t="s">
        <v>32</v>
      </c>
    </row>
    <row r="24" spans="1:5" x14ac:dyDescent="0.2">
      <c r="A24" s="12"/>
    </row>
    <row r="25" spans="1:5" x14ac:dyDescent="0.2">
      <c r="A25" s="12"/>
      <c r="C25" s="135" t="s">
        <v>50</v>
      </c>
      <c r="D25" s="136"/>
      <c r="E25" s="136"/>
    </row>
    <row r="26" spans="1:5" x14ac:dyDescent="0.2">
      <c r="A26" s="9" t="s">
        <v>9</v>
      </c>
      <c r="B26" s="15" t="s">
        <v>44</v>
      </c>
      <c r="C26" s="9" t="s">
        <v>34</v>
      </c>
      <c r="D26" s="9" t="s">
        <v>35</v>
      </c>
      <c r="E26" s="9" t="s">
        <v>36</v>
      </c>
    </row>
    <row r="27" spans="1:5" x14ac:dyDescent="0.2">
      <c r="A27" s="12" t="s">
        <v>11</v>
      </c>
      <c r="B27" s="16">
        <v>0</v>
      </c>
      <c r="C27" s="17"/>
      <c r="D27" s="11"/>
      <c r="E27" s="18"/>
    </row>
    <row r="28" spans="1:5" x14ac:dyDescent="0.2">
      <c r="A28" s="12" t="s">
        <v>27</v>
      </c>
      <c r="B28" s="19">
        <v>1435</v>
      </c>
      <c r="C28" s="20">
        <v>700</v>
      </c>
      <c r="D28" s="12">
        <v>600</v>
      </c>
      <c r="E28" s="21" t="s">
        <v>79</v>
      </c>
    </row>
    <row r="29" spans="1:5" x14ac:dyDescent="0.2">
      <c r="A29" s="12" t="s">
        <v>15</v>
      </c>
      <c r="B29" s="19">
        <v>1735</v>
      </c>
      <c r="C29" s="20">
        <v>700</v>
      </c>
      <c r="D29" s="12">
        <v>600</v>
      </c>
      <c r="E29" s="21">
        <v>192</v>
      </c>
    </row>
    <row r="30" spans="1:5" x14ac:dyDescent="0.2">
      <c r="A30" s="12" t="s">
        <v>16</v>
      </c>
      <c r="B30" s="19">
        <v>2105</v>
      </c>
      <c r="C30" s="20">
        <v>700</v>
      </c>
      <c r="D30" s="12">
        <v>1200</v>
      </c>
      <c r="E30" s="21">
        <v>192</v>
      </c>
    </row>
    <row r="31" spans="1:5" x14ac:dyDescent="0.2">
      <c r="A31" s="12" t="s">
        <v>25</v>
      </c>
      <c r="B31" s="19">
        <v>2815</v>
      </c>
      <c r="C31" s="20">
        <v>700</v>
      </c>
      <c r="D31" s="12">
        <v>1500</v>
      </c>
      <c r="E31" s="21">
        <v>192</v>
      </c>
    </row>
    <row r="32" spans="1:5" x14ac:dyDescent="0.2">
      <c r="A32" s="12" t="s">
        <v>11</v>
      </c>
      <c r="B32" s="19">
        <v>0</v>
      </c>
      <c r="C32" s="20"/>
      <c r="D32" s="12"/>
      <c r="E32" s="21"/>
    </row>
    <row r="33" spans="1:5" x14ac:dyDescent="0.2">
      <c r="A33" s="12" t="s">
        <v>24</v>
      </c>
      <c r="B33" s="19">
        <v>3435</v>
      </c>
      <c r="C33" s="20">
        <v>640</v>
      </c>
      <c r="D33" s="12">
        <v>600</v>
      </c>
      <c r="E33" s="21">
        <v>490</v>
      </c>
    </row>
    <row r="34" spans="1:5" x14ac:dyDescent="0.2">
      <c r="A34" s="12" t="s">
        <v>17</v>
      </c>
      <c r="B34" s="19">
        <v>4130</v>
      </c>
      <c r="C34" s="20">
        <v>640</v>
      </c>
      <c r="D34" s="12">
        <v>1200</v>
      </c>
      <c r="E34" s="21">
        <v>490</v>
      </c>
    </row>
    <row r="35" spans="1:5" x14ac:dyDescent="0.2">
      <c r="A35" s="12" t="s">
        <v>18</v>
      </c>
      <c r="B35" s="19">
        <v>6085</v>
      </c>
      <c r="C35" s="20">
        <v>640</v>
      </c>
      <c r="D35" s="12">
        <v>1500</v>
      </c>
      <c r="E35" s="21">
        <v>490</v>
      </c>
    </row>
    <row r="36" spans="1:5" x14ac:dyDescent="0.2">
      <c r="A36" s="12" t="s">
        <v>19</v>
      </c>
      <c r="B36" s="19">
        <v>2360</v>
      </c>
      <c r="C36" s="20">
        <v>640</v>
      </c>
      <c r="D36" s="12">
        <v>600</v>
      </c>
      <c r="E36" s="21">
        <v>490</v>
      </c>
    </row>
    <row r="37" spans="1:5" x14ac:dyDescent="0.2">
      <c r="A37" s="12" t="s">
        <v>20</v>
      </c>
      <c r="B37" s="19">
        <v>2620</v>
      </c>
      <c r="C37" s="20">
        <v>640</v>
      </c>
      <c r="D37" s="12">
        <v>900</v>
      </c>
      <c r="E37" s="21">
        <v>490</v>
      </c>
    </row>
    <row r="38" spans="1:5" x14ac:dyDescent="0.2">
      <c r="A38" s="12"/>
      <c r="B38" s="20"/>
      <c r="C38" s="20"/>
      <c r="D38" s="12"/>
      <c r="E38" s="21"/>
    </row>
    <row r="39" spans="1:5" x14ac:dyDescent="0.2">
      <c r="A39" s="12"/>
      <c r="B39" s="22"/>
      <c r="C39" s="22"/>
      <c r="D39" s="13"/>
      <c r="E39" s="23"/>
    </row>
    <row r="40" spans="1:5" x14ac:dyDescent="0.2">
      <c r="A40" s="9" t="s">
        <v>4</v>
      </c>
    </row>
    <row r="41" spans="1:5" x14ac:dyDescent="0.2">
      <c r="A41" s="24">
        <v>0</v>
      </c>
    </row>
    <row r="42" spans="1:5" x14ac:dyDescent="0.2">
      <c r="A42" s="25">
        <v>1</v>
      </c>
    </row>
    <row r="43" spans="1:5" x14ac:dyDescent="0.2">
      <c r="A43" s="25">
        <v>2</v>
      </c>
    </row>
    <row r="44" spans="1:5" x14ac:dyDescent="0.2">
      <c r="A44" s="25">
        <v>3</v>
      </c>
    </row>
    <row r="45" spans="1:5" x14ac:dyDescent="0.2">
      <c r="A45" s="25">
        <v>4</v>
      </c>
    </row>
    <row r="46" spans="1:5" x14ac:dyDescent="0.2">
      <c r="A46" s="25">
        <v>5</v>
      </c>
    </row>
    <row r="47" spans="1:5" x14ac:dyDescent="0.2">
      <c r="A47" s="25">
        <v>6</v>
      </c>
    </row>
    <row r="48" spans="1:5" x14ac:dyDescent="0.2">
      <c r="A48" s="25">
        <v>7</v>
      </c>
    </row>
    <row r="49" spans="1:2" x14ac:dyDescent="0.2">
      <c r="A49" s="25">
        <v>8</v>
      </c>
    </row>
    <row r="50" spans="1:2" x14ac:dyDescent="0.2">
      <c r="A50" s="25">
        <v>9</v>
      </c>
    </row>
    <row r="51" spans="1:2" x14ac:dyDescent="0.2">
      <c r="A51" s="25">
        <v>10</v>
      </c>
    </row>
    <row r="52" spans="1:2" x14ac:dyDescent="0.2">
      <c r="A52" s="12"/>
    </row>
    <row r="53" spans="1:2" x14ac:dyDescent="0.2">
      <c r="A53" s="12"/>
    </row>
    <row r="54" spans="1:2" x14ac:dyDescent="0.2">
      <c r="A54" s="9" t="s">
        <v>23</v>
      </c>
      <c r="B54" s="15" t="s">
        <v>77</v>
      </c>
    </row>
    <row r="55" spans="1:2" ht="15" x14ac:dyDescent="0.25">
      <c r="A55" s="26" t="s">
        <v>11</v>
      </c>
      <c r="B55" s="27"/>
    </row>
    <row r="56" spans="1:2" ht="15" x14ac:dyDescent="0.25">
      <c r="A56" s="28" t="s">
        <v>57</v>
      </c>
      <c r="B56" s="29">
        <v>55</v>
      </c>
    </row>
    <row r="57" spans="1:2" ht="15" x14ac:dyDescent="0.25">
      <c r="A57" s="28" t="s">
        <v>58</v>
      </c>
      <c r="B57" s="29">
        <v>105</v>
      </c>
    </row>
    <row r="58" spans="1:2" ht="15" x14ac:dyDescent="0.25">
      <c r="A58" s="28" t="s">
        <v>59</v>
      </c>
      <c r="B58" s="29">
        <v>155</v>
      </c>
    </row>
    <row r="59" spans="1:2" ht="15" x14ac:dyDescent="0.25">
      <c r="A59" s="28" t="s">
        <v>60</v>
      </c>
      <c r="B59" s="29">
        <v>210</v>
      </c>
    </row>
    <row r="60" spans="1:2" ht="15" x14ac:dyDescent="0.25">
      <c r="A60" s="28" t="s">
        <v>61</v>
      </c>
      <c r="B60" s="29">
        <v>260</v>
      </c>
    </row>
    <row r="61" spans="1:2" ht="15" x14ac:dyDescent="0.25">
      <c r="A61" s="28" t="s">
        <v>62</v>
      </c>
      <c r="B61" s="29">
        <v>300</v>
      </c>
    </row>
    <row r="62" spans="1:2" ht="15" x14ac:dyDescent="0.25">
      <c r="A62" s="28" t="s">
        <v>63</v>
      </c>
      <c r="B62" s="29">
        <v>560</v>
      </c>
    </row>
    <row r="63" spans="1:2" ht="15" x14ac:dyDescent="0.25">
      <c r="A63" s="28" t="s">
        <v>64</v>
      </c>
      <c r="B63" s="29">
        <v>930</v>
      </c>
    </row>
    <row r="64" spans="1:2" ht="15" x14ac:dyDescent="0.25">
      <c r="A64" s="28" t="s">
        <v>65</v>
      </c>
      <c r="B64" s="29">
        <v>1300</v>
      </c>
    </row>
    <row r="65" spans="1:2" x14ac:dyDescent="0.2">
      <c r="A65" s="13"/>
      <c r="B65" s="13"/>
    </row>
    <row r="66" spans="1:2" ht="15" x14ac:dyDescent="0.25">
      <c r="A66" s="26" t="s">
        <v>11</v>
      </c>
      <c r="B66" s="27"/>
    </row>
    <row r="67" spans="1:2" ht="15" x14ac:dyDescent="0.25">
      <c r="A67" s="30" t="s">
        <v>69</v>
      </c>
      <c r="B67" s="31">
        <v>325</v>
      </c>
    </row>
    <row r="68" spans="1:2" x14ac:dyDescent="0.2">
      <c r="A68" s="9" t="s">
        <v>88</v>
      </c>
    </row>
    <row r="69" spans="1:2" ht="15" x14ac:dyDescent="0.25">
      <c r="A69" s="26" t="s">
        <v>11</v>
      </c>
    </row>
    <row r="70" spans="1:2" x14ac:dyDescent="0.2">
      <c r="A70" s="12" t="s">
        <v>89</v>
      </c>
    </row>
    <row r="71" spans="1:2" x14ac:dyDescent="0.2">
      <c r="A71" s="12" t="s">
        <v>90</v>
      </c>
    </row>
    <row r="72" spans="1:2" x14ac:dyDescent="0.2">
      <c r="A72" s="12" t="s">
        <v>75</v>
      </c>
    </row>
    <row r="73" spans="1:2" x14ac:dyDescent="0.2">
      <c r="A73" s="12" t="s">
        <v>91</v>
      </c>
    </row>
    <row r="74" spans="1:2" x14ac:dyDescent="0.2">
      <c r="A74" s="13"/>
    </row>
    <row r="75" spans="1:2" x14ac:dyDescent="0.2">
      <c r="A75" s="9" t="s">
        <v>93</v>
      </c>
    </row>
    <row r="76" spans="1:2" ht="15" x14ac:dyDescent="0.25">
      <c r="A76" s="39">
        <v>8.1</v>
      </c>
    </row>
  </sheetData>
  <sheetProtection algorithmName="SHA-512" hashValue="hpx2XVrAoTxKu48TtpJuHuIPFvxqkUZUGFutTzSmuZS5JqnGE0m4cnNEY5g2OJ+BlsasVmFmdeNXRzHsyPzO0A==" saltValue="+tId3rxetk7xIwL0nT7N2g==" spinCount="100000" sheet="1" objects="1" scenarios="1"/>
  <mergeCells count="1">
    <mergeCell ref="C25:E25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15</vt:i4>
      </vt:variant>
    </vt:vector>
  </HeadingPairs>
  <TitlesOfParts>
    <vt:vector size="19" baseType="lpstr">
      <vt:lpstr>Bestellformular</vt:lpstr>
      <vt:lpstr>Bestell-Ansicht</vt:lpstr>
      <vt:lpstr>Infos</vt:lpstr>
      <vt:lpstr>GesperrteVorlage</vt:lpstr>
      <vt:lpstr>…</vt:lpstr>
      <vt:lpstr>Anzahl</vt:lpstr>
      <vt:lpstr>Breite</vt:lpstr>
      <vt:lpstr>Griff</vt:lpstr>
      <vt:lpstr>Höhe</vt:lpstr>
      <vt:lpstr>Lieferort</vt:lpstr>
      <vt:lpstr>Lieferung</vt:lpstr>
      <vt:lpstr>lieferung2</vt:lpstr>
      <vt:lpstr>Material</vt:lpstr>
      <vt:lpstr>montage</vt:lpstr>
      <vt:lpstr>Preis</vt:lpstr>
      <vt:lpstr>Preis_L_M</vt:lpstr>
      <vt:lpstr>Status</vt:lpstr>
      <vt:lpstr>Tiefe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gaby.hofmann</dc:creator>
  <cp:lastModifiedBy>Bigler Urs (Schreinerei Bigler GmbH)</cp:lastModifiedBy>
  <cp:lastPrinted>2024-05-01T15:17:27Z</cp:lastPrinted>
  <dcterms:created xsi:type="dcterms:W3CDTF">2023-05-23T12:06:10Z</dcterms:created>
  <dcterms:modified xsi:type="dcterms:W3CDTF">2024-05-02T04:43:26Z</dcterms:modified>
</cp:coreProperties>
</file>